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-120" yWindow="-120" windowWidth="19416" windowHeight="11016" activeTab="4"/>
  </bookViews>
  <sheets>
    <sheet name="Приложение 1" sheetId="8" r:id="rId1"/>
    <sheet name="Приложение 2" sheetId="12" r:id="rId2"/>
    <sheet name="Приложение 3" sheetId="10" r:id="rId3"/>
    <sheet name="Приложение 5" sheetId="16" r:id="rId4"/>
    <sheet name="приложение 6" sheetId="17" r:id="rId5"/>
  </sheets>
  <definedNames>
    <definedName name="_xlnm.Print_Area" localSheetId="4">'приложение 6'!$A$1:$P$46</definedName>
  </definedNames>
  <calcPr calcId="145621"/>
</workbook>
</file>

<file path=xl/calcChain.xml><?xml version="1.0" encoding="utf-8"?>
<calcChain xmlns="http://schemas.openxmlformats.org/spreadsheetml/2006/main">
  <c r="L17" i="17" l="1"/>
  <c r="T130" i="16"/>
  <c r="T117" i="16" s="1"/>
  <c r="T15" i="16" l="1"/>
  <c r="L19" i="17"/>
  <c r="T95" i="16"/>
  <c r="T63" i="16" s="1"/>
  <c r="T18" i="16" s="1"/>
  <c r="T33" i="16"/>
  <c r="T32" i="16" l="1"/>
  <c r="P39" i="17"/>
  <c r="P38" i="17" s="1"/>
  <c r="P19" i="17"/>
  <c r="O39" i="17"/>
  <c r="O38" i="17" s="1"/>
  <c r="O19" i="17"/>
  <c r="W130" i="16"/>
  <c r="W118" i="16"/>
  <c r="W95" i="16"/>
  <c r="W63" i="16" s="1"/>
  <c r="W18" i="16" s="1"/>
  <c r="W94" i="16"/>
  <c r="W83" i="16"/>
  <c r="W82" i="16" s="1"/>
  <c r="O33" i="17" s="1"/>
  <c r="W72" i="16"/>
  <c r="W71" i="16" s="1"/>
  <c r="W65" i="16"/>
  <c r="W64" i="16" s="1"/>
  <c r="W62" i="16"/>
  <c r="W61" i="16"/>
  <c r="W54" i="16"/>
  <c r="W53" i="16" s="1"/>
  <c r="W24" i="16"/>
  <c r="O26" i="17" s="1"/>
  <c r="W23" i="16"/>
  <c r="W21" i="16"/>
  <c r="X130" i="16"/>
  <c r="X118" i="16"/>
  <c r="X117" i="16" s="1"/>
  <c r="X95" i="16"/>
  <c r="X94" i="16"/>
  <c r="X83" i="16"/>
  <c r="X82" i="16" s="1"/>
  <c r="X72" i="16"/>
  <c r="X71" i="16" s="1"/>
  <c r="X65" i="16"/>
  <c r="X64" i="16" s="1"/>
  <c r="X63" i="16"/>
  <c r="X18" i="16" s="1"/>
  <c r="X62" i="16"/>
  <c r="X61" i="16"/>
  <c r="X54" i="16"/>
  <c r="X53" i="16" s="1"/>
  <c r="X24" i="16"/>
  <c r="X23" i="16"/>
  <c r="X21" i="16"/>
  <c r="E43" i="17"/>
  <c r="E42" i="17"/>
  <c r="E41" i="17"/>
  <c r="N39" i="17"/>
  <c r="N38" i="17" s="1"/>
  <c r="M39" i="17"/>
  <c r="M38" i="17" s="1"/>
  <c r="L39" i="17"/>
  <c r="L38" i="17" s="1"/>
  <c r="K39" i="17"/>
  <c r="K38" i="17" s="1"/>
  <c r="J39" i="17"/>
  <c r="J38" i="17" s="1"/>
  <c r="I39" i="17"/>
  <c r="H39" i="17"/>
  <c r="H38" i="17" s="1"/>
  <c r="G39" i="17"/>
  <c r="I38" i="17"/>
  <c r="E35" i="17"/>
  <c r="K34" i="17"/>
  <c r="J34" i="17"/>
  <c r="I34" i="17"/>
  <c r="E34" i="17" s="1"/>
  <c r="H31" i="17"/>
  <c r="G31" i="17"/>
  <c r="H30" i="17"/>
  <c r="A30" i="17"/>
  <c r="A38" i="17" s="1"/>
  <c r="E27" i="17"/>
  <c r="E25" i="17"/>
  <c r="I23" i="17"/>
  <c r="H23" i="17"/>
  <c r="G23" i="17"/>
  <c r="F23" i="17"/>
  <c r="I22" i="17"/>
  <c r="H22" i="17"/>
  <c r="G22" i="17"/>
  <c r="N19" i="17"/>
  <c r="M19" i="17"/>
  <c r="K19" i="17"/>
  <c r="J19" i="17"/>
  <c r="I19" i="17"/>
  <c r="G19" i="17"/>
  <c r="F19" i="17"/>
  <c r="E19" i="17" s="1"/>
  <c r="H18" i="17"/>
  <c r="G18" i="17"/>
  <c r="G15" i="17" s="1"/>
  <c r="G14" i="17" s="1"/>
  <c r="F18" i="17"/>
  <c r="H17" i="17"/>
  <c r="H15" i="17" s="1"/>
  <c r="H14" i="17" s="1"/>
  <c r="G17" i="17"/>
  <c r="F17" i="17"/>
  <c r="F15" i="17" s="1"/>
  <c r="F14" i="17" s="1"/>
  <c r="V130" i="16"/>
  <c r="U130" i="16"/>
  <c r="S130" i="16"/>
  <c r="Q130" i="16"/>
  <c r="P130" i="16"/>
  <c r="O122" i="16"/>
  <c r="O117" i="16" s="1"/>
  <c r="O15" i="16" s="1"/>
  <c r="V118" i="16"/>
  <c r="U118" i="16"/>
  <c r="U117" i="16" s="1"/>
  <c r="T118" i="16"/>
  <c r="S118" i="16"/>
  <c r="S117" i="16" s="1"/>
  <c r="S15" i="16" s="1"/>
  <c r="R118" i="16"/>
  <c r="Q118" i="16"/>
  <c r="Q117" i="16" s="1"/>
  <c r="Q15" i="16" s="1"/>
  <c r="P118" i="16"/>
  <c r="V117" i="16"/>
  <c r="V15" i="16" s="1"/>
  <c r="R117" i="16"/>
  <c r="P117" i="16"/>
  <c r="P15" i="16" s="1"/>
  <c r="R96" i="16"/>
  <c r="R60" i="16" s="1"/>
  <c r="Q96" i="16"/>
  <c r="Q60" i="16" s="1"/>
  <c r="Q17" i="16" s="1"/>
  <c r="V95" i="16"/>
  <c r="U95" i="16"/>
  <c r="U63" i="16" s="1"/>
  <c r="U18" i="16" s="1"/>
  <c r="S95" i="16"/>
  <c r="Q95" i="16"/>
  <c r="Q63" i="16" s="1"/>
  <c r="Q18" i="16" s="1"/>
  <c r="V94" i="16"/>
  <c r="V93" i="16" s="1"/>
  <c r="U94" i="16"/>
  <c r="U93" i="16" s="1"/>
  <c r="T94" i="16"/>
  <c r="T93" i="16" s="1"/>
  <c r="S94" i="16"/>
  <c r="R94" i="16"/>
  <c r="Q94" i="16"/>
  <c r="V83" i="16"/>
  <c r="U83" i="16"/>
  <c r="T83" i="16"/>
  <c r="S83" i="16"/>
  <c r="R83" i="16"/>
  <c r="Q83" i="16"/>
  <c r="P83" i="16"/>
  <c r="O83" i="16"/>
  <c r="V82" i="16"/>
  <c r="U82" i="16"/>
  <c r="T82" i="16"/>
  <c r="S82" i="16"/>
  <c r="R82" i="16"/>
  <c r="Q82" i="16"/>
  <c r="P82" i="16"/>
  <c r="O82" i="16"/>
  <c r="V72" i="16"/>
  <c r="U72" i="16"/>
  <c r="U71" i="16" s="1"/>
  <c r="M33" i="17" s="1"/>
  <c r="T72" i="16"/>
  <c r="S72" i="16"/>
  <c r="S71" i="16" s="1"/>
  <c r="K33" i="17" s="1"/>
  <c r="R72" i="16"/>
  <c r="Q72" i="16"/>
  <c r="I33" i="17" s="1"/>
  <c r="P72" i="16"/>
  <c r="O72" i="16"/>
  <c r="O71" i="16" s="1"/>
  <c r="N72" i="16"/>
  <c r="V71" i="16"/>
  <c r="T71" i="16"/>
  <c r="R71" i="16"/>
  <c r="J33" i="17" s="1"/>
  <c r="P71" i="16"/>
  <c r="N71" i="16"/>
  <c r="I71" i="16"/>
  <c r="V65" i="16"/>
  <c r="U65" i="16"/>
  <c r="T65" i="16"/>
  <c r="T59" i="16" s="1"/>
  <c r="S65" i="16"/>
  <c r="R65" i="16"/>
  <c r="R59" i="16" s="1"/>
  <c r="Q65" i="16"/>
  <c r="P65" i="16"/>
  <c r="P59" i="16" s="1"/>
  <c r="P57" i="16" s="1"/>
  <c r="O65" i="16"/>
  <c r="V64" i="16"/>
  <c r="U64" i="16"/>
  <c r="T64" i="16"/>
  <c r="S64" i="16"/>
  <c r="R64" i="16"/>
  <c r="Q64" i="16"/>
  <c r="P64" i="16"/>
  <c r="O64" i="16"/>
  <c r="V63" i="16"/>
  <c r="R63" i="16"/>
  <c r="V62" i="16"/>
  <c r="S62" i="16"/>
  <c r="R62" i="16"/>
  <c r="Q62" i="16"/>
  <c r="V61" i="16"/>
  <c r="U61" i="16"/>
  <c r="T61" i="16"/>
  <c r="N61" i="16"/>
  <c r="N15" i="16" s="1"/>
  <c r="S59" i="16"/>
  <c r="S57" i="16" s="1"/>
  <c r="O59" i="16"/>
  <c r="O57" i="16" s="1"/>
  <c r="N59" i="16"/>
  <c r="N57" i="16"/>
  <c r="B57" i="16"/>
  <c r="V54" i="16"/>
  <c r="V53" i="16" s="1"/>
  <c r="U54" i="16"/>
  <c r="T54" i="16"/>
  <c r="T53" i="16" s="1"/>
  <c r="S54" i="16"/>
  <c r="R54" i="16"/>
  <c r="R53" i="16" s="1"/>
  <c r="Q54" i="16"/>
  <c r="P54" i="16"/>
  <c r="P53" i="16" s="1"/>
  <c r="O54" i="16"/>
  <c r="N54" i="16"/>
  <c r="N53" i="16" s="1"/>
  <c r="U53" i="16"/>
  <c r="S53" i="16"/>
  <c r="K26" i="17" s="1"/>
  <c r="Q53" i="16"/>
  <c r="O53" i="16"/>
  <c r="S46" i="16"/>
  <c r="R46" i="16"/>
  <c r="Q46" i="16"/>
  <c r="P46" i="16"/>
  <c r="O46" i="16"/>
  <c r="N46" i="16"/>
  <c r="S45" i="16"/>
  <c r="R45" i="16"/>
  <c r="Q45" i="16"/>
  <c r="P45" i="16"/>
  <c r="O45" i="16"/>
  <c r="N45" i="16"/>
  <c r="S37" i="16"/>
  <c r="R37" i="16"/>
  <c r="Q37" i="16"/>
  <c r="P37" i="16"/>
  <c r="O37" i="16"/>
  <c r="N37" i="16"/>
  <c r="S36" i="16"/>
  <c r="R36" i="16"/>
  <c r="Q36" i="16"/>
  <c r="P36" i="16"/>
  <c r="O36" i="16"/>
  <c r="N36" i="16"/>
  <c r="B25" i="16"/>
  <c r="V24" i="16"/>
  <c r="N26" i="17" s="1"/>
  <c r="U24" i="16"/>
  <c r="T24" i="16"/>
  <c r="T21" i="16" s="1"/>
  <c r="S24" i="16"/>
  <c r="R24" i="16"/>
  <c r="Q24" i="16"/>
  <c r="P24" i="16"/>
  <c r="O24" i="16"/>
  <c r="V23" i="16"/>
  <c r="U23" i="16"/>
  <c r="T23" i="16"/>
  <c r="S23" i="16"/>
  <c r="R23" i="16"/>
  <c r="Q23" i="16"/>
  <c r="P23" i="16"/>
  <c r="O23" i="16"/>
  <c r="V22" i="16"/>
  <c r="U22" i="16"/>
  <c r="T22" i="16"/>
  <c r="S22" i="16"/>
  <c r="R22" i="16"/>
  <c r="Q22" i="16"/>
  <c r="P22" i="16"/>
  <c r="O22" i="16"/>
  <c r="N22" i="16"/>
  <c r="B22" i="16"/>
  <c r="V21" i="16"/>
  <c r="U21" i="16"/>
  <c r="L26" i="17"/>
  <c r="L18" i="17" s="1"/>
  <c r="S21" i="16"/>
  <c r="R21" i="16"/>
  <c r="R16" i="16" s="1"/>
  <c r="Q21" i="16"/>
  <c r="P21" i="16"/>
  <c r="P16" i="16" s="1"/>
  <c r="O21" i="16"/>
  <c r="U20" i="16"/>
  <c r="U19" i="16" s="1"/>
  <c r="S20" i="16"/>
  <c r="O20" i="16"/>
  <c r="O14" i="16" s="1"/>
  <c r="B19" i="16"/>
  <c r="V18" i="16"/>
  <c r="R18" i="16"/>
  <c r="R17" i="16"/>
  <c r="V16" i="16"/>
  <c r="S16" i="16"/>
  <c r="Q16" i="16"/>
  <c r="O16" i="16"/>
  <c r="R15" i="16"/>
  <c r="S14" i="16" l="1"/>
  <c r="Q20" i="16"/>
  <c r="Q59" i="16"/>
  <c r="Q57" i="16" s="1"/>
  <c r="U62" i="16"/>
  <c r="U16" i="16" s="1"/>
  <c r="X59" i="16"/>
  <c r="X57" i="16" s="1"/>
  <c r="X16" i="16"/>
  <c r="X93" i="16"/>
  <c r="W93" i="16"/>
  <c r="T20" i="16"/>
  <c r="T14" i="16" s="1"/>
  <c r="P26" i="17"/>
  <c r="T62" i="16"/>
  <c r="T16" i="16" s="1"/>
  <c r="T13" i="16" s="1"/>
  <c r="X15" i="16"/>
  <c r="W16" i="16"/>
  <c r="X22" i="16"/>
  <c r="V59" i="16"/>
  <c r="N33" i="17"/>
  <c r="N17" i="17" s="1"/>
  <c r="E39" i="17"/>
  <c r="U59" i="16"/>
  <c r="U57" i="16" s="1"/>
  <c r="P23" i="17"/>
  <c r="P22" i="17" s="1"/>
  <c r="P18" i="17"/>
  <c r="O23" i="17"/>
  <c r="O22" i="17" s="1"/>
  <c r="O18" i="17"/>
  <c r="O13" i="16"/>
  <c r="S13" i="16"/>
  <c r="O19" i="16"/>
  <c r="Q19" i="16"/>
  <c r="S19" i="16"/>
  <c r="M26" i="17"/>
  <c r="M18" i="17" s="1"/>
  <c r="U15" i="16"/>
  <c r="G38" i="17"/>
  <c r="E38" i="17" s="1"/>
  <c r="X20" i="16"/>
  <c r="X19" i="16" s="1"/>
  <c r="W22" i="16"/>
  <c r="W117" i="16"/>
  <c r="W15" i="16" s="1"/>
  <c r="J26" i="17"/>
  <c r="J23" i="17" s="1"/>
  <c r="J22" i="17" s="1"/>
  <c r="R57" i="16"/>
  <c r="V57" i="16"/>
  <c r="P33" i="17"/>
  <c r="P17" i="17" s="1"/>
  <c r="P15" i="17" s="1"/>
  <c r="P14" i="17" s="1"/>
  <c r="O31" i="17"/>
  <c r="O30" i="17" s="1"/>
  <c r="O17" i="17"/>
  <c r="O15" i="17" s="1"/>
  <c r="O14" i="17" s="1"/>
  <c r="W20" i="16"/>
  <c r="W59" i="16"/>
  <c r="W57" i="16" s="1"/>
  <c r="M23" i="17"/>
  <c r="M22" i="17" s="1"/>
  <c r="J17" i="17"/>
  <c r="J31" i="17"/>
  <c r="J30" i="17" s="1"/>
  <c r="N31" i="17"/>
  <c r="N30" i="17" s="1"/>
  <c r="I31" i="17"/>
  <c r="I30" i="17" s="1"/>
  <c r="I17" i="17"/>
  <c r="K31" i="17"/>
  <c r="K30" i="17" s="1"/>
  <c r="K17" i="17"/>
  <c r="M31" i="17"/>
  <c r="M30" i="17" s="1"/>
  <c r="M17" i="17"/>
  <c r="L23" i="17"/>
  <c r="L22" i="17" s="1"/>
  <c r="N23" i="17"/>
  <c r="N22" i="17" s="1"/>
  <c r="N18" i="17"/>
  <c r="K23" i="17"/>
  <c r="K22" i="17" s="1"/>
  <c r="K18" i="17"/>
  <c r="L31" i="17"/>
  <c r="L30" i="17" s="1"/>
  <c r="N20" i="16"/>
  <c r="P20" i="16"/>
  <c r="R20" i="16"/>
  <c r="V20" i="16"/>
  <c r="Q71" i="16"/>
  <c r="I18" i="17"/>
  <c r="G30" i="17"/>
  <c r="U14" i="16" l="1"/>
  <c r="U13" i="16" s="1"/>
  <c r="E33" i="17"/>
  <c r="T57" i="16"/>
  <c r="Q14" i="16"/>
  <c r="Q13" i="16" s="1"/>
  <c r="E30" i="17"/>
  <c r="E22" i="17"/>
  <c r="E26" i="17"/>
  <c r="J18" i="17"/>
  <c r="E18" i="17" s="1"/>
  <c r="E31" i="17"/>
  <c r="L15" i="17"/>
  <c r="L14" i="17" s="1"/>
  <c r="X14" i="16"/>
  <c r="X13" i="16" s="1"/>
  <c r="P31" i="17"/>
  <c r="P30" i="17" s="1"/>
  <c r="W19" i="16"/>
  <c r="W14" i="16"/>
  <c r="W13" i="16" s="1"/>
  <c r="E17" i="17"/>
  <c r="T19" i="16"/>
  <c r="V14" i="16"/>
  <c r="V13" i="16" s="1"/>
  <c r="V19" i="16"/>
  <c r="R19" i="16"/>
  <c r="R14" i="16"/>
  <c r="R13" i="16" s="1"/>
  <c r="N19" i="16"/>
  <c r="N14" i="16"/>
  <c r="N13" i="16" s="1"/>
  <c r="E23" i="17"/>
  <c r="M15" i="17"/>
  <c r="M14" i="17" s="1"/>
  <c r="K15" i="17"/>
  <c r="K14" i="17" s="1"/>
  <c r="I15" i="17"/>
  <c r="N15" i="17"/>
  <c r="N14" i="17" s="1"/>
  <c r="P14" i="16"/>
  <c r="P13" i="16" s="1"/>
  <c r="P19" i="16"/>
  <c r="J15" i="17" l="1"/>
  <c r="J14" i="17" s="1"/>
  <c r="I14" i="17"/>
  <c r="E15" i="17"/>
  <c r="E14" i="17" l="1"/>
</calcChain>
</file>

<file path=xl/sharedStrings.xml><?xml version="1.0" encoding="utf-8"?>
<sst xmlns="http://schemas.openxmlformats.org/spreadsheetml/2006/main" count="988" uniqueCount="289">
  <si>
    <t xml:space="preserve">Ресурсное обеспечение реализации муниципальной программы </t>
  </si>
  <si>
    <t>Код аналитической программной классификации</t>
  </si>
  <si>
    <t>Наименование муниципальной программы, подпрограммы, основного мероприятия, мероприятия</t>
  </si>
  <si>
    <t>Ответственный исполнитель, соисполнитель</t>
  </si>
  <si>
    <t>Код бюджетной классификации</t>
  </si>
  <si>
    <t>ГРБС</t>
  </si>
  <si>
    <t>Рз</t>
  </si>
  <si>
    <t>Пр</t>
  </si>
  <si>
    <t>ЦС</t>
  </si>
  <si>
    <t>ВР</t>
  </si>
  <si>
    <t>МП</t>
  </si>
  <si>
    <t>Пп</t>
  </si>
  <si>
    <t>ОМ</t>
  </si>
  <si>
    <t>М</t>
  </si>
  <si>
    <t>И</t>
  </si>
  <si>
    <t>Всего</t>
  </si>
  <si>
    <t xml:space="preserve">«Социальная поддержка семьи и детей» </t>
  </si>
  <si>
    <t>04</t>
  </si>
  <si>
    <t>01</t>
  </si>
  <si>
    <t>03</t>
  </si>
  <si>
    <t>Организация и проведение мероприятий, направленных на повышение престижа семьи и семейных ценностей.</t>
  </si>
  <si>
    <t>02</t>
  </si>
  <si>
    <t>Культурно-массовые мероприятия</t>
  </si>
  <si>
    <t xml:space="preserve">Устройство детей-сирот и детей, оставшихся без попечения родителей, на воспитание в семьи. </t>
  </si>
  <si>
    <t>Предоставление государственной услуги "Назначение и выплата единовременного пособия при передаче ребенка на воспитание в семью"</t>
  </si>
  <si>
    <t>Выплата денежных средств на содержание ребенка, переданного в приемную семью, в том числе выплата приемному родителю компенсации расходов на приоретение книгоиздательской продукции и периодических изданий, на оплату коммунальных услуг и текущих расходов</t>
  </si>
  <si>
    <t>Вознаграждение, причитающееся приемным родителям</t>
  </si>
  <si>
    <t>Организация опеки и попечительства в отношении несовершеннолетних.</t>
  </si>
  <si>
    <t>Выплата денежных средств на содержание детей, находящихся под опекой (попечительством)</t>
  </si>
  <si>
    <t xml:space="preserve">«Социальная поддержка старшего поколения, ветеранов и инвалидов, иных категорий граждан» </t>
  </si>
  <si>
    <t>2</t>
  </si>
  <si>
    <t>1</t>
  </si>
  <si>
    <t>Администрация города Воткинска</t>
  </si>
  <si>
    <t>Пособия и компенсации гражданам и иные социальные выплаты, кроме публичных нормативных обязательств</t>
  </si>
  <si>
    <t>Другие выплаты по социальной помощи</t>
  </si>
  <si>
    <t>06</t>
  </si>
  <si>
    <t>Управление образования Администрации города Воткинска</t>
  </si>
  <si>
    <t xml:space="preserve">к муниципальной программе </t>
  </si>
  <si>
    <t xml:space="preserve">Прогнозная (справочная) оценка ресурсного обеспечения реализации муниципальной программы </t>
  </si>
  <si>
    <t xml:space="preserve">за счет всех источников финансирования </t>
  </si>
  <si>
    <t>Наименование муниципальной программы, подпрограммы</t>
  </si>
  <si>
    <t>Источник финансирования</t>
  </si>
  <si>
    <t>Оценка расходов, тыс. рублей</t>
  </si>
  <si>
    <t xml:space="preserve">Итого </t>
  </si>
  <si>
    <t>в том числе:</t>
  </si>
  <si>
    <t>Пособия и компенсации публичным обязательствам (выплаты Почетным гражданам города Воткинска)</t>
  </si>
  <si>
    <t>05</t>
  </si>
  <si>
    <t>Пенсионное обеспечение</t>
  </si>
  <si>
    <t>3</t>
  </si>
  <si>
    <t>Реализация мероприятий по предоставлению мер социальной поддержки инвалидам и семьям, имеющим детей-инвалидов, ветеранам боевых действий и приравненным к ним лицам</t>
  </si>
  <si>
    <t>Реализация мероприятий по предоставлению мер социальной поддержки ветеранам Великой Отечественной войны</t>
  </si>
  <si>
    <t xml:space="preserve">Управление жилищно-коммунального хозяйства </t>
  </si>
  <si>
    <t>Обеспечение жильем отдельных категорий граждан, стимулирование улучшения жилищных условий</t>
  </si>
  <si>
    <t>0426172</t>
  </si>
  <si>
    <t>08</t>
  </si>
  <si>
    <t>0426290</t>
  </si>
  <si>
    <t>0426171</t>
  </si>
  <si>
    <t>0410261700</t>
  </si>
  <si>
    <t>0410304250</t>
  </si>
  <si>
    <t>0420161700</t>
  </si>
  <si>
    <t>0430251340</t>
  </si>
  <si>
    <t>0420261730</t>
  </si>
  <si>
    <t>0420261720</t>
  </si>
  <si>
    <t>0410406330</t>
  </si>
  <si>
    <t>0410352600</t>
  </si>
  <si>
    <t>0410404260</t>
  </si>
  <si>
    <t>0410302160</t>
  </si>
  <si>
    <t>Оказание содействия детям-сиротам и детям, оставшимся без попечения родителей, в обучении на курсах по подготовке к поступлению в образовательные учреждения среднего и высшего профессионального образования</t>
  </si>
  <si>
    <t>0420108100</t>
  </si>
  <si>
    <t xml:space="preserve"> </t>
  </si>
  <si>
    <t>за счет средств бюджета муниципального образования "Город Воткинск"</t>
  </si>
  <si>
    <t>средства бюджета Удмуртской Республики</t>
  </si>
  <si>
    <t>средства бюджета Российской Федерации</t>
  </si>
  <si>
    <t>2) средства бюджетов других уровней бюджетной системы Российской Федерации, планируемые к привлечению</t>
  </si>
  <si>
    <t xml:space="preserve">  1) бюджет муниципального образования</t>
  </si>
  <si>
    <t xml:space="preserve">  3) иные источники</t>
  </si>
  <si>
    <t>2020 год</t>
  </si>
  <si>
    <t>2021 год</t>
  </si>
  <si>
    <t>Обеспечение осуществления передаваемых полномочий в соответствии с Законом Удмуртской Республики от 14 марта 2013 года № 8-РЗ "Об обеспечении жилыми помещениями детей-сирот и детей, оставшихся без попечения родителей, а также лиц из числа детей-сирот и детей, оставшихся без попечения родителей".</t>
  </si>
  <si>
    <t>Управление жилыми помещениями, предоставленными детям-сиротами и детям, оставшимся без попечения родителей, по договору  найма специализированного жилого помещения. Выполнение переданных государственных полномочий по обеспечению сохранности закрепленных жилых помещений</t>
  </si>
  <si>
    <t>0410505660</t>
  </si>
  <si>
    <t>Выплата денежных средств на содержание усыновленных (удочеренных) детей</t>
  </si>
  <si>
    <t>Улучшение жилищных условий  многодетных семей за счет предоставления безвозмездных субсидий на строительство, реконструкцию, капитальный ремонт и приобретение жилых помещений</t>
  </si>
  <si>
    <t>2022 год</t>
  </si>
  <si>
    <t xml:space="preserve">2023 год </t>
  </si>
  <si>
    <t>2024 год</t>
  </si>
  <si>
    <t>2023 год</t>
  </si>
  <si>
    <t>Оказание социальной поддержки пенсионерам, получающим страховую  пенсию по старости, по достижении 60 лет для мужчин и 55 лет для женщин, не имеющим мер социальной поддержки из Федерального бюджета и бюджета Удмуртской Республики по проезду на транспорте общего пользования путем оказания компенсации автотранспортным предприятиям в целях возмещения недополученных доходов в связи с предоставлением льготного проезда</t>
  </si>
  <si>
    <t>Предоставление муниципальной услуги "Оказание материальной помощи гражданам, находящимся в трудной жизненной ситуации"</t>
  </si>
  <si>
    <t>«Социальная поддержка населения»</t>
  </si>
  <si>
    <t>041P104340</t>
  </si>
  <si>
    <t>041Р104340</t>
  </si>
  <si>
    <t>043Р104460</t>
  </si>
  <si>
    <t>0430351350</t>
  </si>
  <si>
    <t>Улучшение жилищных условий инвалидов и семей, имеющих детей-инвалидов, ветеранов боевых действий и приравненных к ним лиц</t>
  </si>
  <si>
    <t>Улучшение жилищных условий молодых семей за счет предоставления субсидий на строительство и приобретение жилого помещения</t>
  </si>
  <si>
    <t>Пенсии, выплачиваемые организациями сектора государственного управления (Ежемесячные доплаты к пенсии лицам, замещавшим муниципальную должность и пенсии за выслугу лет муниципальным служащим муниципального образования "Город Воткинск")</t>
  </si>
  <si>
    <t>Оказание мер социальной поддержки многодетным семьям в рамках реализации мероприятий регионального проекта «Финансовая поддержка семей при рождении детей в Удмуртской Республике» национального проекта «Демография»</t>
  </si>
  <si>
    <t>Реализация мероприятий по предоставлению мер социальной поддержки многодетным семьям в рамках регионального проекта «Финансовая поддержка семей при рождении детей в Удмуртской Республике» национального проекта «Демография»</t>
  </si>
  <si>
    <t>0430204470</t>
  </si>
  <si>
    <t>0420361710</t>
  </si>
  <si>
    <t>Обеспечение жильем отдельной категории граждан, установленных ФЗ от 12.01.1995 года  № 5-ФЗ «О ветеранах», в соответствии с Указом Президента РФ от 07.05.2008 № 714"Об обеспечении жильем ветеранов Великой Отечественной войны 1941 - 1945 годов"</t>
  </si>
  <si>
    <t>10</t>
  </si>
  <si>
    <t>Обеспечение условий доступности приоритетных объектов и услуг в приоритетных сферах жизнедеятельности инвалидов и других маломобильных групп населения в соответствии с государственной программой Удмуртской Республики «Доступная среда»</t>
  </si>
  <si>
    <t>Повышение уровня доступности приоритетных объектов и услуг в приоритетных сферах жизнедеятельности инвалидов и других маломобильных групп населения</t>
  </si>
  <si>
    <t>09</t>
  </si>
  <si>
    <t xml:space="preserve">Предоставление государственной услуги "Компенсация стоимости проезда на внутригородском транспорте, а также в автобусах пригородного сообщения для учащихся общеобразовательных школ и образовательных учреждений начального профессионального образования путем выдачи проездных билетов" </t>
  </si>
  <si>
    <t>0420462530</t>
  </si>
  <si>
    <t>041P104342</t>
  </si>
  <si>
    <t>935</t>
  </si>
  <si>
    <t>244</t>
  </si>
  <si>
    <t>043F12021S</t>
  </si>
  <si>
    <t>0,0</t>
  </si>
  <si>
    <t>04304R4970</t>
  </si>
  <si>
    <t>041Р104343</t>
  </si>
  <si>
    <t>0</t>
  </si>
  <si>
    <t>04304L4970</t>
  </si>
  <si>
    <t>322</t>
  </si>
  <si>
    <t>1039,0</t>
  </si>
  <si>
    <t>2025 год</t>
  </si>
  <si>
    <t>Бесплатное питание для учащихся образовательных школ  из многодетных семей  (один раз в учебный день)</t>
  </si>
  <si>
    <t>Сведения о составе и значениях целевых показателей (индикаторов) муниципальной программы</t>
  </si>
  <si>
    <r>
      <t>Ответственный исполнитель:</t>
    </r>
    <r>
      <rPr>
        <sz val="12"/>
        <color theme="1"/>
        <rFont val="Times New Roman"/>
        <family val="1"/>
        <charset val="204"/>
      </rPr>
      <t xml:space="preserve"> </t>
    </r>
    <r>
      <rPr>
        <b/>
        <sz val="12"/>
        <color theme="1"/>
        <rFont val="Times New Roman"/>
        <family val="1"/>
        <charset val="204"/>
      </rPr>
      <t>Управление социальной поддержки населения Администрации города Воткинска</t>
    </r>
  </si>
  <si>
    <t>№ п/п</t>
  </si>
  <si>
    <t>Наименование целевого показателя (индикатора)</t>
  </si>
  <si>
    <t>Единица измерения</t>
  </si>
  <si>
    <t>Значения целевых показателей (индикаторов)</t>
  </si>
  <si>
    <t>2018 год</t>
  </si>
  <si>
    <t xml:space="preserve">2019 год </t>
  </si>
  <si>
    <t>отчет</t>
  </si>
  <si>
    <t>прогноз</t>
  </si>
  <si>
    <t>«Социальная поддержка семьи и детей»</t>
  </si>
  <si>
    <t>Численность населения</t>
  </si>
  <si>
    <t>тыс. человек</t>
  </si>
  <si>
    <t>Число зарегистрированных многодетных семей</t>
  </si>
  <si>
    <t>семья</t>
  </si>
  <si>
    <t>человек</t>
  </si>
  <si>
    <t>процент</t>
  </si>
  <si>
    <t>«Социальная поддержка старшего поколения, ветеранов и инвалидов, иных категорий граждан»</t>
  </si>
  <si>
    <t>Количество граждан, получивших социальную поддержку</t>
  </si>
  <si>
    <t>«Обеспечение жильем отдельных категорий граждан, стимулирование улучшения жилищных условий»</t>
  </si>
  <si>
    <t>Доля инвалидов и семей, имеющих детей-инвалидов, ветеранов боевых действий и приравненных к ним лиц, улучшивших жилищные условия за счет предоставления единовременной денежной выплаты на строительство и приобретение жилого помещения в общей численности инвалидов и семей, имеющих детей-инвалидов, состоящих на учете нуждающихся в улучшении жилищных условий</t>
  </si>
  <si>
    <t>Перечень основных мероприятий муниципальной программы</t>
  </si>
  <si>
    <t>Наименование подпрограммы, основного мероприятия, мероприятия</t>
  </si>
  <si>
    <t>Ответственный исполнитель, соисполнители</t>
  </si>
  <si>
    <t>Срок выполнения</t>
  </si>
  <si>
    <t>Ожидаемый непосредственный результат</t>
  </si>
  <si>
    <t>Взаимосвязь с целевыми показателями (индикаторами)</t>
  </si>
  <si>
    <t>Социальная поддержка семьи и детей</t>
  </si>
  <si>
    <t>Укрепление  престижа и развитие института семьи и семейных ценностей, обеспечение приоритета семейных форм воспитания детей-сирот и детей, оставшихся без попечения родителей, увеличение количества  многодетных семей и среднесписочной численности населения города Воткинска</t>
  </si>
  <si>
    <t>Предоставление государственной услуги «Компенсация стоимости проезда на внутригородском транспорте, а также в автобусах пригородного сообщения для учащихся общеобразовательных школ и образовательных учреждений начального профессионального образования путём выдачи проездных билетов»</t>
  </si>
  <si>
    <t>2020-2021 годы</t>
  </si>
  <si>
    <t>Повышение качества жизни многодетных семей за счет государственной социальной поддержки</t>
  </si>
  <si>
    <t>4  1  1</t>
  </si>
  <si>
    <t>4  1  2</t>
  </si>
  <si>
    <t>Бесплатное питание для учащихся образовательных учреждений для детей дошкольного и младшего школьного возраста общеобразовательных учреждений (один раз в учебный день).</t>
  </si>
  <si>
    <t>Организация и проведение мероприятий, направленных на повышение престижа семьи и семейных ценностей</t>
  </si>
  <si>
    <t>Культурно - массовые мероприятия</t>
  </si>
  <si>
    <t>Укрепление  престижа и развитие института семьи и семейных ценностей</t>
  </si>
  <si>
    <t>Устройство детей-сирот и детей, оставшихся без попечения родителей на воспитание в семьи</t>
  </si>
  <si>
    <t>4  1  4</t>
  </si>
  <si>
    <t>4  1  5</t>
  </si>
  <si>
    <t xml:space="preserve">Увеличение количества детей-сирот и детей, оставшихся без попечения родителей, переданных в отчетном году на воспитание в семьи.                                                                                                              </t>
  </si>
  <si>
    <t>Увеличение доли детей-сирот и детей, оставшихся без попечения родителей, переданных на воспитание в семьи</t>
  </si>
  <si>
    <t>Организация опеки и попечительства в отношении несовершеннолетних</t>
  </si>
  <si>
    <t>Обеспечение осуществления передаваемых полномочий в соответствии с Законом Удмуртской Республики от 14 марта 2013 года № 8-РЗ "Об обеспечении жилыми помещениями детей-сирот и детей, оставшихся без попечения родителей, а также лиц из числа детей-сирот и детей, оставшихся без попечения родителей"</t>
  </si>
  <si>
    <t>Управление жилыми помещениями, предоставленными детям-сиротам и детям, оставшимся без попечения родителей, по договору найма специализированного жилого помещения. Выполнение переданных государственных полномочий по обеспечению сохранности закрепленных жилых помещений.</t>
  </si>
  <si>
    <t>Обеспечение сохранности закрепленных жилых помещений, предоставленных детям-сиротам и детям, оставшимся без попечения родителей, по договору найма специализированного жилого помещения.</t>
  </si>
  <si>
    <t>Социальная поддержка старшего поколения, ветеранов и инвалидов, иных категорий граждан</t>
  </si>
  <si>
    <t>Оказание социальной поддержки пенсионерам, получающим страховую  пенсию по старости,  по достижении 60 лет для мужчин и 55 лет для женщин, не имеющим мер социальной поддержки из Федерального бюджета и бюджета Удмуртской Республики по проезду на транспорте общего пользования путем оказания компенсации автотранспортным предприятиям в целях возмещения недополученных доходов в связи с предоставлением льготного проезда</t>
  </si>
  <si>
    <t>4  2  1</t>
  </si>
  <si>
    <t>Повышение качества жизни  старшего поколения, семей с детьми</t>
  </si>
  <si>
    <t>Оказание муниципальной услуги «Предоставление материальной помощи гражданам, находящимся в трудной жизненной ситуации»</t>
  </si>
  <si>
    <t xml:space="preserve">Повышение качества жизни  старшего поколения, семей с детьми, граждан, проживающих в городе Воткинске и находящихся в трудной жизненной ситуации </t>
  </si>
  <si>
    <t xml:space="preserve">Пособия и компенсации по публичным обязательствам (выплаты почетным гражданам города Воткинска). </t>
  </si>
  <si>
    <t>Пенсии, выплачиваемые организациями сектора государственного управления (ежемесячные доплаты к пенсии лицам, замещавшим муниципальную должность и пенсии за выслугу лет муниципальным служащим муниципального образования «Город Воткинск»).</t>
  </si>
  <si>
    <t>Увеличение доли доступных для  инвалидов и других маломобильных групп населения приоритетных объектов социальной, транспортной, инженерной инфраструктуры</t>
  </si>
  <si>
    <t>4   3  1</t>
  </si>
  <si>
    <t>Улучшение жилищных условий  ветеранов Великой Отечественной войны за счет предоставления единовременной денежной выплаты на строительство и приобретение жилого помещения</t>
  </si>
  <si>
    <t>4  3  3</t>
  </si>
  <si>
    <t xml:space="preserve"> Обеспечение предоставления мер социальной поддержки по обеспечению жильем инвалидов боевых действий, участников Великой Отечественной войны, ветеранов боевых действий, военнослужащих, проходивших военную службу в период с 22.06.1941г.</t>
  </si>
  <si>
    <t>4  3  2</t>
  </si>
  <si>
    <t>4  3  4</t>
  </si>
  <si>
    <t>Увеличение количества граждан, получивших социальную поддержку Повышение качества жизни  старшего поколения</t>
  </si>
  <si>
    <t xml:space="preserve">МКУ "Центр учета и отчетности города Воткинска" </t>
  </si>
  <si>
    <t>МКУ "Центр учета и отчетности города Воткинска"</t>
  </si>
  <si>
    <t>_</t>
  </si>
  <si>
    <t>Количество детей-сирот и детей, оставшихся без попечения родителей *</t>
  </si>
  <si>
    <t>Количество детей-сирот и детей, оставшихся без попечения родителей, находящихся на воспитании в семьях *</t>
  </si>
  <si>
    <t>Доля детей-сирот и детей, оставшихся без попечения родителей, переданных на воспитание в семьи, в общей численности детей-сирот и детей, оставшихся без попечения родителей *</t>
  </si>
  <si>
    <t>штук</t>
  </si>
  <si>
    <t>Доля многодетных семей, улучшивших жилищные условия за счет предоставления безвозмездной субсидии на строительство, реконструкцию, капитальный ремонт и приобретение жилого помещения к общей численности многодетных семей, состоящих на учете нуждающихся в улучшении жилищных условий *</t>
  </si>
  <si>
    <t>Доля ветеранов Великой Отечественной войны, членов семей погибших (умерших) инвалидов и участников Великой Отечественной войны, улучшивших жилищные условия за счет предоставления единовременной денежной выплаты на строительство и приобретение жилого помещения к общей численности ветеранов Великой Отечественной войны, состоящих на учете нуждающихся в улучшении жилищных условий</t>
  </si>
  <si>
    <t xml:space="preserve">Доля молодых семей, улучшивших жилищные условия за счет предоставления социальных выплат на строительство (приобретение) жилья в общей численности молодых семей, состоящих на учете, нуждающихся в улучшении жилищных условий </t>
  </si>
  <si>
    <t xml:space="preserve">Доля населения, получившего жилые помещения и улучшившего жилищные условия, в общей численности населения, состоящего на учете в качестве нуждающегося в жилых помещениях </t>
  </si>
  <si>
    <t>4 1 6</t>
  </si>
  <si>
    <t>Предоставление мер социальной поддержки по обеспечению жильем инвалидов войны и инвалидов боевых действий, участников Великой Отечественной войны, ветеранов боевых действий, военнослужащих, проходивших военную службу в период с 22.06.1941 г.</t>
  </si>
  <si>
    <t>Финансовая оценка применения мер муниципального регулирования</t>
  </si>
  <si>
    <t>Наименование меры                                        муниципального регулирования</t>
  </si>
  <si>
    <t>Показатель применения меры</t>
  </si>
  <si>
    <t>Финансовая оценка результата, тыс. руб.</t>
  </si>
  <si>
    <t>Краткое обоснование необходимости применения меры</t>
  </si>
  <si>
    <t>740,1</t>
  </si>
  <si>
    <t>Объем предоставленной налоговой льготы</t>
  </si>
  <si>
    <t xml:space="preserve">Социальная поддержка отдельных категорий граждан.  Повышение качества жизни </t>
  </si>
  <si>
    <r>
      <t>Освобождение</t>
    </r>
    <r>
      <rPr>
        <sz val="14"/>
        <color theme="1"/>
        <rFont val="Times New Roman"/>
        <family val="1"/>
        <charset val="204"/>
      </rPr>
      <t xml:space="preserve"> </t>
    </r>
    <r>
      <rPr>
        <sz val="9"/>
        <color theme="1"/>
        <rFont val="Times New Roman"/>
        <family val="1"/>
        <charset val="204"/>
      </rPr>
      <t>Членов многодетных малообеспеченных семей, имеющих трех и более детей, не достигших возраста 18 лет, а также детей, обучающихся в организациях, осуществляющих образовательную деятельность, по очной форме обучения, до окончания обучения, но не дольше чем до достижения ими возраста 23 лет,   от  уплаты налога на землю</t>
    </r>
  </si>
  <si>
    <r>
      <t>Освобождение</t>
    </r>
    <r>
      <rPr>
        <sz val="14"/>
        <color rgb="FF000000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Детей,  находящихся на иждивении родителей-инвалидов I и II групп инвалидности, не достигшие возраста 18 лет, а также дети, обучающиеся в организациях, осуществляющих образовательную деятельность, по очной форме обучения, до окончания обучения, но не дольше чем до достижения ими возраста 23 лет,   от  уплаты налога на землю</t>
    </r>
  </si>
  <si>
    <r>
      <t>Освобождение</t>
    </r>
    <r>
      <rPr>
        <sz val="14"/>
        <color rgb="FF000000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Дети-сироты, дети, оставшиеся без попечения родителей, а также лица из числа детей-сирот и детей, оставшихся без попечения родителей, обучающиеся в организациях, осуществляющих образовательную деятельность, по очной форме обучения, до окончания обучения, но не дольше чем до достижения ими возраста 23 лет,   от  уплаты налога на имущество</t>
    </r>
  </si>
  <si>
    <r>
      <t>Освобождение</t>
    </r>
    <r>
      <rPr>
        <sz val="14"/>
        <color theme="1"/>
        <rFont val="Times New Roman"/>
        <family val="1"/>
        <charset val="204"/>
      </rPr>
      <t xml:space="preserve"> </t>
    </r>
    <r>
      <rPr>
        <sz val="9"/>
        <color theme="1"/>
        <rFont val="Times New Roman"/>
        <family val="1"/>
        <charset val="204"/>
      </rPr>
      <t>Физических лиц, имеющих право на получение социальной поддержки в соответствии с Федеральным законом от 26 ноября 1998 года N175-ФЗ "О социальной защите граждан Российской Федерации, подвергшихся воздействию радиации вследствие аварии в 1957 году на производственном объединении "Маяк" и сбросов радиоактивных отходов в реку Теча" от уплаты налога на землю</t>
    </r>
  </si>
  <si>
    <r>
      <t>Освобождение</t>
    </r>
    <r>
      <rPr>
        <sz val="14"/>
        <color rgb="FF000000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Физических лиц, принимавших участие в составе подразделений особого риска непосредственное участие в испытаниях ядерного и термоядерного оружия, ликвидации аварий ядерных установок на средствах вооружения и военных объектах, от  уплаты налога на землю</t>
    </r>
  </si>
  <si>
    <t>".</t>
  </si>
  <si>
    <r>
      <rPr>
        <sz val="14"/>
        <rFont val="Times New Roman"/>
        <family val="1"/>
        <charset val="204"/>
      </rPr>
      <t>"</t>
    </r>
    <r>
      <rPr>
        <sz val="9"/>
        <rFont val="Times New Roman"/>
        <family val="1"/>
        <charset val="204"/>
      </rPr>
      <t>Приложение 6</t>
    </r>
  </si>
  <si>
    <t>Реализация в городе Воткинске проектов инициативного бюджетирования, выдвигаемых лицами с инвалидностью</t>
  </si>
  <si>
    <t>Улучшение жилищных условий молодых семей                                  Стимулирование рождаемости</t>
  </si>
  <si>
    <r>
      <t xml:space="preserve">Реализация мероприятий регионального проекта </t>
    </r>
    <r>
      <rPr>
        <b/>
        <sz val="12"/>
        <color rgb="FF000000"/>
        <rFont val="Times New Roman"/>
        <family val="1"/>
        <charset val="204"/>
      </rPr>
      <t>«Жилье» национального проекта "Жильё и городская среда"</t>
    </r>
  </si>
  <si>
    <r>
      <t>Улучшение жилищных условий инвалидов и семей, имеющих детей-инвалидов, ветеранов боевых действий и приравненных к ним лиц, за счет предоставления</t>
    </r>
    <r>
      <rPr>
        <sz val="12"/>
        <color rgb="FF000000"/>
        <rFont val="Times New Roman"/>
        <family val="1"/>
        <charset val="204"/>
      </rPr>
      <t xml:space="preserve"> единовременной денежной выплаты на строительство и приобретение жилого помещения</t>
    </r>
  </si>
  <si>
    <t>4 2 1</t>
  </si>
  <si>
    <t>Социальная поддержка отдельных категорий граждан</t>
  </si>
  <si>
    <t>Субсидии некоммерческим организациям (за исключением государственнных (муниципальных) учреждений, государственных корпораций (компаний), публично-правовых компаний)</t>
  </si>
  <si>
    <t xml:space="preserve">Субсидии социально ориентированным некоммерческим организациям и иным некоммерческим организациям </t>
  </si>
  <si>
    <t>Вовлечение лиц с инвалидностью в процессы инициативного бюджетирования</t>
  </si>
  <si>
    <t>Увеличение количества граждан, получивших социальную поддержку         Повышение качества жизни  старшего поколения</t>
  </si>
  <si>
    <t>Увеличение количества граждан, получивших социальную поддержку           Повышение качества жизни  старшего поколения</t>
  </si>
  <si>
    <t>4  1  3                                                     4  1  4</t>
  </si>
  <si>
    <t>4  1  3                                                          4  1  4</t>
  </si>
  <si>
    <r>
      <t>В</t>
    </r>
    <r>
      <rPr>
        <sz val="12"/>
        <color theme="1"/>
        <rFont val="Times New Roman"/>
        <family val="1"/>
        <charset val="204"/>
      </rPr>
      <t>ыплата денежных средств на содержание ребенка, переданного в приемную семью, в том числе выплата приемному родителю компенсации расходов на приобретение книгоиздательской продукции и периодических изданий, на оплату коммунальных услуг и текущих расходов</t>
    </r>
  </si>
  <si>
    <t>4  1  3                                                      4  1  4</t>
  </si>
  <si>
    <r>
      <t xml:space="preserve">Улучшение положения детей сирот и </t>
    </r>
    <r>
      <rPr>
        <sz val="12"/>
        <color theme="1"/>
        <rFont val="Times New Roman"/>
        <family val="1"/>
        <charset val="204"/>
      </rPr>
      <t>детей, оставшихся без попечения родителей</t>
    </r>
  </si>
  <si>
    <r>
      <t xml:space="preserve">Сокращение количества детей-сирот и детей, оставшихся без </t>
    </r>
    <r>
      <rPr>
        <sz val="12"/>
        <color theme="1"/>
        <rFont val="Times New Roman"/>
        <family val="1"/>
        <charset val="204"/>
      </rPr>
      <t xml:space="preserve">попечения родителей                                    </t>
    </r>
  </si>
  <si>
    <t>04205S3500</t>
  </si>
  <si>
    <t>07</t>
  </si>
  <si>
    <t>0420400000</t>
  </si>
  <si>
    <t>"Приложение 5</t>
  </si>
  <si>
    <t>2026 год</t>
  </si>
  <si>
    <t>1362,6</t>
  </si>
  <si>
    <t>Управление муниципального имущества и земельных ресурсов города Воткинска</t>
  </si>
  <si>
    <t>0420661700</t>
  </si>
  <si>
    <t>Управление культуры, спорта и молодежной политики Администрации города Воткинска</t>
  </si>
  <si>
    <t>Управление социальной поддержки населения  Администрации города Воткинска</t>
  </si>
  <si>
    <t>Управление социальной поддержки населения Администрации города Воткинска</t>
  </si>
  <si>
    <t xml:space="preserve">Управление социальной поддержки населения Администрации города Воткинска </t>
  </si>
  <si>
    <r>
      <t>Управление жилищно – коммунального хозяйства</t>
    </r>
    <r>
      <rPr>
        <sz val="12"/>
        <color rgb="FF000000"/>
        <rFont val="Times New Roman"/>
        <family val="1"/>
        <charset val="204"/>
      </rPr>
      <t xml:space="preserve"> Администрации города Воткинска</t>
    </r>
  </si>
  <si>
    <t>Управление жилищно – коммунального хозяйства Администрации города Воткинска</t>
  </si>
  <si>
    <t xml:space="preserve">" Приложение  1                      к муниципальной программе «Социальная поддержка населения"  </t>
  </si>
  <si>
    <t>2027 год</t>
  </si>
  <si>
    <t>2028 год</t>
  </si>
  <si>
    <t xml:space="preserve">" Приложение  2                                                                                                                  к муниципальной программе «Социальная поддержка населения»  </t>
  </si>
  <si>
    <t>муниципальной программы  «Социальная поддержка населения»</t>
  </si>
  <si>
    <t xml:space="preserve">"Приложение 3 к муниципальной программе  «Социальная поддержка населения»  
</t>
  </si>
  <si>
    <t xml:space="preserve">муниципальной программы «Социальная поддержка населения»
Ответственный исполнитель: Управление социальной поддержки населения Администрации города Воткинска
</t>
  </si>
  <si>
    <t>Управление муниципального имущества и земельных ресурсов</t>
  </si>
  <si>
    <t>Управление культуры, спорта и молодежной политики</t>
  </si>
  <si>
    <t>939</t>
  </si>
  <si>
    <t>13</t>
  </si>
  <si>
    <t>0420503500</t>
  </si>
  <si>
    <t>11</t>
  </si>
  <si>
    <r>
      <t xml:space="preserve">Реализация мероприятий регионального проекта </t>
    </r>
    <r>
      <rPr>
        <b/>
        <sz val="10"/>
        <color rgb="FF000000"/>
        <rFont val="Times New Roman"/>
        <family val="1"/>
        <charset val="204"/>
      </rPr>
      <t>«Жилье» национального проекта "Жильё и городская среда"</t>
    </r>
  </si>
  <si>
    <r>
      <t>Управление жилищно – коммунального хозяйства</t>
    </r>
    <r>
      <rPr>
        <b/>
        <sz val="10"/>
        <color rgb="FF000000"/>
        <rFont val="Times New Roman"/>
        <family val="1"/>
        <charset val="204"/>
      </rPr>
      <t xml:space="preserve"> </t>
    </r>
  </si>
  <si>
    <r>
      <t>Управление жилищно – коммунального хозяйства</t>
    </r>
    <r>
      <rPr>
        <sz val="10"/>
        <color rgb="FF000000"/>
        <rFont val="Times New Roman"/>
        <family val="1"/>
        <charset val="204"/>
      </rPr>
      <t xml:space="preserve"> </t>
    </r>
  </si>
  <si>
    <t>Количество жилых помещений, по которым Администрация города Воткинска наделена отдельными государственными полномочиями в соответствии с Законом УР № 8-РЗ от 14.03.2014  предоставленным лицам из числа детей-сирот и детей, оставшихся без попечения родителей</t>
  </si>
  <si>
    <t>1526,4</t>
  </si>
  <si>
    <t>_*</t>
  </si>
  <si>
    <t>2020-2030 годы</t>
  </si>
  <si>
    <t>2023-2030</t>
  </si>
  <si>
    <t>2021-2030 годы</t>
  </si>
  <si>
    <t>Освобождение Почетные граждане города Воткинска,   от  уплаты налога на имущество</t>
  </si>
  <si>
    <t>2029 год</t>
  </si>
  <si>
    <t>2030 год</t>
  </si>
  <si>
    <t xml:space="preserve">Освобождение от уплаты налога на землю  Герои Советского Союза, Герои Социалистического труда, Герои Российской Федерации, полные кавалеры ордена Славы </t>
  </si>
  <si>
    <r>
      <t>Освобождение от уплаты налога на землю</t>
    </r>
    <r>
      <rPr>
        <sz val="14"/>
        <color theme="1"/>
        <rFont val="Times New Roman"/>
        <family val="1"/>
        <charset val="204"/>
      </rPr>
      <t xml:space="preserve"> </t>
    </r>
    <r>
      <rPr>
        <sz val="9"/>
        <color theme="1"/>
        <rFont val="Times New Roman"/>
        <family val="1"/>
        <charset val="204"/>
      </rPr>
      <t>Инвалидов 1 и 2 групп инвалидности, инвалидов с детства</t>
    </r>
  </si>
  <si>
    <t>Освобождение от уплаты налога на землю Ветеранов и инвалидов Великой Отечественной войны, ветеранов и инвалидов боевых действий</t>
  </si>
  <si>
    <r>
      <t>Освобождение от уплаты налога на землю</t>
    </r>
    <r>
      <rPr>
        <sz val="14"/>
        <color theme="1"/>
        <rFont val="Times New Roman"/>
        <family val="1"/>
        <charset val="204"/>
      </rPr>
      <t xml:space="preserve"> </t>
    </r>
    <r>
      <rPr>
        <sz val="9"/>
        <color theme="1"/>
        <rFont val="Times New Roman"/>
        <family val="1"/>
        <charset val="204"/>
      </rPr>
      <t>Супруг погибших (умерших) участников Великой Отечественной войны, не вступивших в повторный брак</t>
    </r>
  </si>
  <si>
    <r>
      <t>Освобождение от уплаты налога на землю</t>
    </r>
    <r>
      <rPr>
        <sz val="14"/>
        <color theme="1"/>
        <rFont val="Times New Roman"/>
        <family val="1"/>
        <charset val="204"/>
      </rPr>
      <t xml:space="preserve"> </t>
    </r>
    <r>
      <rPr>
        <sz val="9"/>
        <color theme="1"/>
        <rFont val="Times New Roman"/>
        <family val="1"/>
        <charset val="204"/>
      </rPr>
      <t xml:space="preserve">Физических лиц, имеющих право на получение социальной поддержки в соответствии с Законом Российской Федерации "О социальной защите граждан, подвергшихся воздействию радиации вследствие катастрофы на Чернобыльской АЭС" (в редакции Закона Российской Федерации от 18 июня 1992 года N 3061-1) </t>
    </r>
  </si>
  <si>
    <r>
      <t>Освобождение от уплаты налога на землю</t>
    </r>
    <r>
      <rPr>
        <sz val="14"/>
        <color rgb="FF000000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Физических лиц, имеющих право  на получение социальной поддержки в соответствиис Федеральным законом от 10 января 2002 года N 2-ФЗ "О социальных гарантиях гражданам, подвергшимся радиационному воздействию вследствие ядерных испытаний на Семипалатинском полигоне"</t>
    </r>
  </si>
  <si>
    <t>Освобождение от уплаты налога на землюФизических лиц, получивших или перенесших лучевую болезнь или ставших инвалидами в результате испытаний, учений и иных работ, связанных с любыми видами ядерных установок, включая ядерное оружие и космическую технику</t>
  </si>
  <si>
    <t>Освобождение от уплаты налога на землю  Почетных граждан города Воткинска</t>
  </si>
  <si>
    <r>
      <t>Освобождение от уплаты налога на землю</t>
    </r>
    <r>
      <rPr>
        <sz val="14"/>
        <color theme="1"/>
        <rFont val="Times New Roman"/>
        <family val="1"/>
        <charset val="204"/>
      </rPr>
      <t xml:space="preserve"> </t>
    </r>
    <r>
      <rPr>
        <sz val="9"/>
        <color theme="1"/>
        <rFont val="Times New Roman"/>
        <family val="1"/>
        <charset val="204"/>
      </rPr>
      <t xml:space="preserve">Почетных граждан Удмуртской Республики </t>
    </r>
  </si>
  <si>
    <r>
      <t>Освобождение от уплаты налога на землю</t>
    </r>
    <r>
      <rPr>
        <sz val="14"/>
        <color theme="1"/>
        <rFont val="Times New Roman"/>
        <family val="1"/>
        <charset val="204"/>
      </rPr>
      <t xml:space="preserve"> </t>
    </r>
    <r>
      <rPr>
        <sz val="9"/>
        <color theme="1"/>
        <rFont val="Times New Roman"/>
        <family val="1"/>
        <charset val="204"/>
      </rPr>
      <t>Детей-сирот, детей, оставшихся без попечения родителей, а также лица из числа детей-сирот и детей, оставшихся без попечения родителей, обучающихся в организациях, осуществляющих образовательную деятельность, по очной форме обучения, до окончания обучения, но не дольше, чем до достижения ими возраста 23 лет</t>
    </r>
  </si>
  <si>
    <t>041Я204343</t>
  </si>
  <si>
    <t>906,4</t>
  </si>
  <si>
    <t>* примечание: целевые показатели не применяются  с 01.01.2022  в связи с прекращением полномочий органов местного самоуправления в соответствии с Закон Удмуртской Республики от 27.04.2021 № 31-РЗ "О прекращении осуществления органами местного самоуправления в Удмуртской Республике отдельных государственных полномочий Удмуртской Республики по опеке и попечительству в отношении несовершеннолетних", Закон Удмуртской Республики от 27.04.2021 № 32-РЗ "О прекращении осуществления органами местного самоуправления в Удмуртской Республике отдельных государственных полномочий Удмуртской Республики по предоставлению мер социальной поддержки многодетным семьям в Удмуртской Республике"                                                                                                                                                        _* предоставление данных приостановлено в соответствии с ч. 10 ст. 5 ФЗ № 282-ФЗ</t>
  </si>
  <si>
    <t>1264,5</t>
  </si>
  <si>
    <t xml:space="preserve">Приложение 6 </t>
  </si>
  <si>
    <t>собственные средства бюджета города Воткинска</t>
  </si>
  <si>
    <t>Приложение  2 к постановлению                              Администрации города Воткинска                                                                     от 28.10.2026 № 1239</t>
  </si>
  <si>
    <t>Приложение 3 к постановлению Администрации города Воткинска   от 28.10.2026 № 1239</t>
  </si>
  <si>
    <t xml:space="preserve">Приложение  4 к постановлению Администрации города Воткинска                                                                                     от 28.10.2026 № 1239      
</t>
  </si>
  <si>
    <t>Приложение 5   к постановлению Администрации города Воткинска от 28.10.2026 № 1239</t>
  </si>
  <si>
    <t>к постановлению Администрации города Воткинска                                                                     от 28.10.2026 № 1239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</si>
</sst>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#,##0_ ;[Red]\-#,##0\ "/>
  </numFmts>
  <fonts count="34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i/>
      <u/>
      <sz val="12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8.5"/>
      <name val="Times New Roman"/>
      <family val="1"/>
      <charset val="204"/>
    </font>
    <font>
      <b/>
      <sz val="8.5"/>
      <name val="Times New Roman"/>
      <family val="1"/>
      <charset val="204"/>
    </font>
    <font>
      <sz val="11"/>
      <name val="Calibri"/>
      <family val="2"/>
      <charset val="204"/>
      <scheme val="minor"/>
    </font>
    <font>
      <b/>
      <sz val="9"/>
      <name val="Times New Roman"/>
      <family val="1"/>
      <charset val="204"/>
    </font>
    <font>
      <sz val="9"/>
      <name val="Times New Roman"/>
      <family val="1"/>
      <charset val="204"/>
    </font>
    <font>
      <sz val="10"/>
      <name val="Times New Roman"/>
      <family val="1"/>
      <charset val="204"/>
    </font>
    <font>
      <sz val="11"/>
      <color rgb="FF00B050"/>
      <name val="Calibri"/>
      <family val="2"/>
      <charset val="204"/>
      <scheme val="minor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1"/>
      <color rgb="FFFF0000"/>
      <name val="Calibri"/>
      <family val="2"/>
      <charset val="204"/>
      <scheme val="minor"/>
    </font>
    <font>
      <sz val="9"/>
      <color rgb="FF000000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sz val="14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color rgb="FFFF0000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b/>
      <sz val="10"/>
      <color theme="0"/>
      <name val="Times New Roman"/>
      <family val="1"/>
      <charset val="204"/>
    </font>
    <font>
      <sz val="14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sz val="11"/>
      <name val="Times New Roman Cyr"/>
    </font>
    <font>
      <sz val="10"/>
      <name val="Times New Roman"/>
    </font>
    <font>
      <sz val="11"/>
      <color theme="1"/>
      <name val="Calibri"/>
      <scheme val="minor"/>
    </font>
  </fonts>
  <fills count="7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theme="0"/>
        <bgColor rgb="FF000000"/>
      </patternFill>
    </fill>
    <fill>
      <patternFill patternType="solid">
        <fgColor theme="0"/>
        <bgColor theme="3" tint="0.79998168889431442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3">
    <xf numFmtId="0" fontId="0" fillId="0" borderId="0"/>
    <xf numFmtId="0" fontId="31" fillId="0" borderId="0"/>
    <xf numFmtId="0" fontId="33" fillId="0" borderId="0"/>
  </cellStyleXfs>
  <cellXfs count="376">
    <xf numFmtId="0" fontId="0" fillId="0" borderId="0" xfId="0"/>
    <xf numFmtId="0" fontId="8" fillId="0" borderId="0" xfId="0" applyFont="1"/>
    <xf numFmtId="0" fontId="7" fillId="2" borderId="1" xfId="0" applyFont="1" applyFill="1" applyBorder="1" applyAlignment="1">
      <alignment vertical="center" wrapText="1"/>
    </xf>
    <xf numFmtId="0" fontId="6" fillId="2" borderId="1" xfId="0" applyFont="1" applyFill="1" applyBorder="1" applyAlignment="1">
      <alignment vertical="center" wrapText="1"/>
    </xf>
    <xf numFmtId="0" fontId="6" fillId="2" borderId="1" xfId="0" applyFont="1" applyFill="1" applyBorder="1" applyAlignment="1">
      <alignment horizontal="left" vertical="center" wrapText="1" indent="1"/>
    </xf>
    <xf numFmtId="0" fontId="12" fillId="0" borderId="0" xfId="0" applyFont="1"/>
    <xf numFmtId="164" fontId="10" fillId="2" borderId="1" xfId="0" applyNumberFormat="1" applyFont="1" applyFill="1" applyBorder="1" applyAlignment="1">
      <alignment horizontal="center" vertical="center" wrapText="1"/>
    </xf>
    <xf numFmtId="164" fontId="9" fillId="2" borderId="1" xfId="0" applyNumberFormat="1" applyFont="1" applyFill="1" applyBorder="1" applyAlignment="1">
      <alignment horizontal="center" vertical="center" wrapText="1"/>
    </xf>
    <xf numFmtId="164" fontId="9" fillId="3" borderId="1" xfId="0" applyNumberFormat="1" applyFont="1" applyFill="1" applyBorder="1" applyAlignment="1">
      <alignment horizontal="center" vertical="center" wrapText="1"/>
    </xf>
    <xf numFmtId="0" fontId="8" fillId="0" borderId="0" xfId="0" applyFont="1" applyAlignment="1">
      <alignment horizontal="center"/>
    </xf>
    <xf numFmtId="0" fontId="7" fillId="2" borderId="0" xfId="0" applyFont="1" applyFill="1" applyAlignment="1">
      <alignment vertical="center" wrapText="1"/>
    </xf>
    <xf numFmtId="164" fontId="9" fillId="2" borderId="0" xfId="0" applyNumberFormat="1" applyFont="1" applyFill="1" applyAlignment="1">
      <alignment horizontal="center" vertical="center" wrapText="1"/>
    </xf>
    <xf numFmtId="164" fontId="9" fillId="3" borderId="0" xfId="0" applyNumberFormat="1" applyFont="1" applyFill="1" applyAlignment="1">
      <alignment horizontal="center" vertical="center" wrapText="1"/>
    </xf>
    <xf numFmtId="0" fontId="6" fillId="2" borderId="0" xfId="0" applyFont="1" applyFill="1" applyAlignment="1">
      <alignment vertical="center" wrapText="1"/>
    </xf>
    <xf numFmtId="164" fontId="10" fillId="2" borderId="0" xfId="0" applyNumberFormat="1" applyFont="1" applyFill="1" applyAlignment="1">
      <alignment horizontal="center" vertical="center" wrapText="1"/>
    </xf>
    <xf numFmtId="164" fontId="10" fillId="3" borderId="0" xfId="0" applyNumberFormat="1" applyFont="1" applyFill="1" applyAlignment="1">
      <alignment horizontal="center" vertical="center" wrapText="1"/>
    </xf>
    <xf numFmtId="0" fontId="6" fillId="2" borderId="0" xfId="0" applyFont="1" applyFill="1" applyAlignment="1">
      <alignment horizontal="left" vertical="center" wrapText="1" indent="1"/>
    </xf>
    <xf numFmtId="0" fontId="10" fillId="2" borderId="0" xfId="0" applyFont="1" applyFill="1" applyAlignment="1">
      <alignment horizontal="center" vertical="center" wrapText="1"/>
    </xf>
    <xf numFmtId="0" fontId="10" fillId="3" borderId="0" xfId="0" applyFont="1" applyFill="1" applyAlignment="1">
      <alignment horizontal="center" vertical="center" wrapText="1"/>
    </xf>
    <xf numFmtId="0" fontId="10" fillId="3" borderId="1" xfId="0" applyFont="1" applyFill="1" applyBorder="1" applyAlignment="1">
      <alignment horizontal="center" vertical="center" wrapText="1"/>
    </xf>
    <xf numFmtId="164" fontId="10" fillId="3" borderId="1" xfId="0" applyNumberFormat="1" applyFont="1" applyFill="1" applyBorder="1" applyAlignment="1">
      <alignment horizontal="center" vertical="center" wrapText="1"/>
    </xf>
    <xf numFmtId="0" fontId="3" fillId="0" borderId="0" xfId="0" applyFont="1" applyAlignment="1">
      <alignment horizontal="left" vertical="center" indent="15"/>
    </xf>
    <xf numFmtId="0" fontId="10" fillId="0" borderId="0" xfId="0" applyFont="1"/>
    <xf numFmtId="0" fontId="4" fillId="0" borderId="0" xfId="0" applyFont="1" applyAlignment="1">
      <alignment horizontal="left" vertical="center" indent="15"/>
    </xf>
    <xf numFmtId="0" fontId="10" fillId="0" borderId="0" xfId="0" applyFont="1" applyAlignment="1">
      <alignment vertical="top"/>
    </xf>
    <xf numFmtId="0" fontId="0" fillId="3" borderId="0" xfId="0" applyFill="1"/>
    <xf numFmtId="0" fontId="1" fillId="0" borderId="5" xfId="0" applyFont="1" applyBorder="1" applyAlignment="1">
      <alignment horizontal="center" vertical="center"/>
    </xf>
    <xf numFmtId="0" fontId="1" fillId="0" borderId="0" xfId="0" applyFont="1" applyAlignment="1">
      <alignment horizontal="left" indent="15"/>
    </xf>
    <xf numFmtId="0" fontId="1" fillId="0" borderId="0" xfId="0" applyFont="1" applyAlignment="1">
      <alignment horizontal="center"/>
    </xf>
    <xf numFmtId="0" fontId="3" fillId="0" borderId="0" xfId="0" applyFont="1" applyAlignment="1">
      <alignment vertical="top"/>
    </xf>
    <xf numFmtId="0" fontId="3" fillId="0" borderId="0" xfId="0" applyFont="1"/>
    <xf numFmtId="0" fontId="10" fillId="0" borderId="0" xfId="0" applyFont="1" applyAlignment="1">
      <alignment wrapText="1"/>
    </xf>
    <xf numFmtId="0" fontId="1" fillId="0" borderId="0" xfId="0" applyFont="1"/>
    <xf numFmtId="0" fontId="2" fillId="0" borderId="1" xfId="0" applyFont="1" applyBorder="1" applyAlignment="1">
      <alignment horizontal="justify" vertical="top" wrapText="1"/>
    </xf>
    <xf numFmtId="0" fontId="18" fillId="0" borderId="0" xfId="0" applyFont="1"/>
    <xf numFmtId="0" fontId="5" fillId="0" borderId="1" xfId="0" applyFont="1" applyBorder="1" applyAlignment="1">
      <alignment vertical="top" wrapText="1"/>
    </xf>
    <xf numFmtId="0" fontId="19" fillId="0" borderId="1" xfId="0" applyFont="1" applyBorder="1" applyAlignment="1">
      <alignment horizontal="center" vertical="center"/>
    </xf>
    <xf numFmtId="0" fontId="19" fillId="0" borderId="1" xfId="0" applyFont="1" applyBorder="1" applyAlignment="1">
      <alignment horizontal="center" vertical="top" wrapText="1"/>
    </xf>
    <xf numFmtId="0" fontId="19" fillId="0" borderId="6" xfId="0" applyFont="1" applyBorder="1" applyAlignment="1">
      <alignment horizontal="center" vertical="center"/>
    </xf>
    <xf numFmtId="0" fontId="19" fillId="0" borderId="6" xfId="0" applyFont="1" applyBorder="1" applyAlignment="1">
      <alignment vertical="top" wrapText="1"/>
    </xf>
    <xf numFmtId="0" fontId="19" fillId="0" borderId="6" xfId="0" applyFont="1" applyBorder="1" applyAlignment="1">
      <alignment horizontal="center" vertical="top" wrapText="1"/>
    </xf>
    <xf numFmtId="0" fontId="0" fillId="0" borderId="0" xfId="0" applyAlignment="1">
      <alignment vertical="top"/>
    </xf>
    <xf numFmtId="0" fontId="19" fillId="0" borderId="1" xfId="0" applyFont="1" applyBorder="1" applyAlignment="1">
      <alignment horizontal="center" vertical="center" wrapText="1"/>
    </xf>
    <xf numFmtId="0" fontId="19" fillId="0" borderId="8" xfId="0" applyFont="1" applyBorder="1" applyAlignment="1">
      <alignment horizontal="center" vertical="center" wrapText="1"/>
    </xf>
    <xf numFmtId="0" fontId="19" fillId="0" borderId="7" xfId="0" applyFont="1" applyBorder="1" applyAlignment="1">
      <alignment horizontal="center" vertical="center" wrapText="1"/>
    </xf>
    <xf numFmtId="0" fontId="3" fillId="0" borderId="0" xfId="0" applyFont="1" applyAlignment="1">
      <alignment horizontal="left" vertical="top" wrapText="1"/>
    </xf>
    <xf numFmtId="0" fontId="3" fillId="0" borderId="0" xfId="0" applyFont="1" applyAlignment="1">
      <alignment horizontal="right" vertical="top"/>
    </xf>
    <xf numFmtId="0" fontId="0" fillId="0" borderId="0" xfId="0" applyAlignment="1">
      <alignment horizontal="right"/>
    </xf>
    <xf numFmtId="0" fontId="3" fillId="0" borderId="1" xfId="0" applyFont="1" applyBorder="1" applyAlignment="1">
      <alignment vertical="top" wrapText="1"/>
    </xf>
    <xf numFmtId="0" fontId="3" fillId="0" borderId="1" xfId="0" applyFont="1" applyBorder="1" applyAlignment="1">
      <alignment horizontal="justify" vertical="top" wrapText="1"/>
    </xf>
    <xf numFmtId="0" fontId="3" fillId="0" borderId="1" xfId="0" applyFont="1" applyBorder="1" applyAlignment="1">
      <alignment horizontal="center" vertical="top"/>
    </xf>
    <xf numFmtId="0" fontId="13" fillId="3" borderId="1" xfId="0" applyFont="1" applyFill="1" applyBorder="1" applyAlignment="1">
      <alignment horizontal="center" vertical="top" wrapText="1"/>
    </xf>
    <xf numFmtId="0" fontId="3" fillId="0" borderId="1" xfId="0" applyFont="1" applyBorder="1" applyAlignment="1">
      <alignment horizontal="center" vertical="top" wrapText="1"/>
    </xf>
    <xf numFmtId="49" fontId="3" fillId="0" borderId="1" xfId="0" applyNumberFormat="1" applyFont="1" applyBorder="1" applyAlignment="1">
      <alignment vertical="top"/>
    </xf>
    <xf numFmtId="49" fontId="14" fillId="0" borderId="1" xfId="0" applyNumberFormat="1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top"/>
    </xf>
    <xf numFmtId="0" fontId="14" fillId="3" borderId="1" xfId="0" applyFont="1" applyFill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top" wrapText="1"/>
    </xf>
    <xf numFmtId="0" fontId="1" fillId="0" borderId="0" xfId="0" applyFont="1" applyAlignment="1">
      <alignment horizontal="center" vertical="top"/>
    </xf>
    <xf numFmtId="0" fontId="3" fillId="0" borderId="0" xfId="0" applyFont="1" applyAlignment="1">
      <alignment horizontal="center" vertical="top"/>
    </xf>
    <xf numFmtId="0" fontId="3" fillId="0" borderId="0" xfId="0" applyFont="1" applyAlignment="1">
      <alignment horizontal="left" vertical="top"/>
    </xf>
    <xf numFmtId="49" fontId="14" fillId="3" borderId="1" xfId="0" applyNumberFormat="1" applyFont="1" applyFill="1" applyBorder="1" applyAlignment="1">
      <alignment horizontal="center" vertical="center" wrapText="1"/>
    </xf>
    <xf numFmtId="0" fontId="2" fillId="0" borderId="1" xfId="0" applyFont="1" applyBorder="1" applyAlignment="1">
      <alignment vertical="top" wrapText="1"/>
    </xf>
    <xf numFmtId="0" fontId="0" fillId="0" borderId="1" xfId="0" applyBorder="1"/>
    <xf numFmtId="0" fontId="11" fillId="0" borderId="1" xfId="0" applyFont="1" applyBorder="1" applyAlignment="1">
      <alignment vertical="top" wrapText="1"/>
    </xf>
    <xf numFmtId="0" fontId="11" fillId="0" borderId="1" xfId="0" applyFont="1" applyBorder="1" applyAlignment="1">
      <alignment horizontal="center" vertical="top" wrapText="1"/>
    </xf>
    <xf numFmtId="49" fontId="19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left" vertical="top" wrapText="1"/>
    </xf>
    <xf numFmtId="0" fontId="2" fillId="0" borderId="1" xfId="0" applyFont="1" applyBorder="1" applyAlignment="1">
      <alignment horizontal="center" vertical="top" wrapText="1"/>
    </xf>
    <xf numFmtId="0" fontId="17" fillId="0" borderId="1" xfId="0" applyFont="1" applyBorder="1" applyAlignment="1">
      <alignment horizontal="center" vertical="top" wrapText="1"/>
    </xf>
    <xf numFmtId="0" fontId="8" fillId="0" borderId="0" xfId="0" applyFont="1" applyAlignment="1">
      <alignment horizontal="left"/>
    </xf>
    <xf numFmtId="0" fontId="2" fillId="0" borderId="1" xfId="0" applyFont="1" applyBorder="1" applyAlignment="1">
      <alignment horizontal="center" vertical="center"/>
    </xf>
    <xf numFmtId="49" fontId="25" fillId="3" borderId="1" xfId="0" applyNumberFormat="1" applyFont="1" applyFill="1" applyBorder="1" applyAlignment="1">
      <alignment horizontal="center" vertical="center" wrapText="1"/>
    </xf>
    <xf numFmtId="164" fontId="25" fillId="3" borderId="1" xfId="0" applyNumberFormat="1" applyFont="1" applyFill="1" applyBorder="1" applyAlignment="1" applyProtection="1">
      <alignment horizontal="center" vertical="center" wrapText="1"/>
      <protection locked="0" hidden="1"/>
    </xf>
    <xf numFmtId="0" fontId="15" fillId="0" borderId="1" xfId="0" applyFont="1" applyBorder="1" applyAlignment="1">
      <alignment horizontal="center" vertical="center"/>
    </xf>
    <xf numFmtId="2" fontId="15" fillId="0" borderId="1" xfId="0" applyNumberFormat="1" applyFont="1" applyBorder="1" applyAlignment="1">
      <alignment horizontal="center" vertical="center"/>
    </xf>
    <xf numFmtId="2" fontId="15" fillId="3" borderId="1" xfId="0" applyNumberFormat="1" applyFont="1" applyFill="1" applyBorder="1" applyAlignment="1">
      <alignment horizontal="center" vertical="center"/>
    </xf>
    <xf numFmtId="164" fontId="11" fillId="3" borderId="2" xfId="0" applyNumberFormat="1" applyFont="1" applyFill="1" applyBorder="1" applyAlignment="1" applyProtection="1">
      <alignment horizontal="center" vertical="center" wrapText="1"/>
      <protection locked="0" hidden="1"/>
    </xf>
    <xf numFmtId="2" fontId="2" fillId="0" borderId="1" xfId="0" applyNumberFormat="1" applyFont="1" applyBorder="1" applyAlignment="1">
      <alignment horizontal="center" vertical="center"/>
    </xf>
    <xf numFmtId="2" fontId="2" fillId="3" borderId="1" xfId="0" applyNumberFormat="1" applyFont="1" applyFill="1" applyBorder="1" applyAlignment="1">
      <alignment horizontal="center" vertical="center"/>
    </xf>
    <xf numFmtId="49" fontId="11" fillId="3" borderId="1" xfId="0" applyNumberFormat="1" applyFont="1" applyFill="1" applyBorder="1" applyAlignment="1">
      <alignment horizontal="center" vertical="center"/>
    </xf>
    <xf numFmtId="1" fontId="25" fillId="3" borderId="1" xfId="0" applyNumberFormat="1" applyFont="1" applyFill="1" applyBorder="1" applyAlignment="1" applyProtection="1">
      <alignment horizontal="center" vertical="center" wrapText="1"/>
      <protection locked="0"/>
    </xf>
    <xf numFmtId="2" fontId="25" fillId="3" borderId="1" xfId="0" applyNumberFormat="1" applyFont="1" applyFill="1" applyBorder="1" applyAlignment="1">
      <alignment horizontal="center" vertical="center" wrapText="1"/>
    </xf>
    <xf numFmtId="164" fontId="25" fillId="3" borderId="1" xfId="0" applyNumberFormat="1" applyFont="1" applyFill="1" applyBorder="1" applyAlignment="1" applyProtection="1">
      <alignment horizontal="center" vertical="center" wrapText="1"/>
      <protection locked="0"/>
    </xf>
    <xf numFmtId="2" fontId="2" fillId="3" borderId="1" xfId="0" applyNumberFormat="1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/>
    </xf>
    <xf numFmtId="49" fontId="25" fillId="3" borderId="1" xfId="0" applyNumberFormat="1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 wrapText="1"/>
    </xf>
    <xf numFmtId="49" fontId="26" fillId="0" borderId="1" xfId="0" applyNumberFormat="1" applyFont="1" applyBorder="1" applyAlignment="1">
      <alignment vertical="center" wrapText="1"/>
    </xf>
    <xf numFmtId="49" fontId="26" fillId="0" borderId="1" xfId="0" applyNumberFormat="1" applyFont="1" applyBorder="1" applyAlignment="1">
      <alignment horizontal="center" vertical="center" wrapText="1"/>
    </xf>
    <xf numFmtId="0" fontId="26" fillId="3" borderId="1" xfId="0" applyFont="1" applyFill="1" applyBorder="1" applyAlignment="1">
      <alignment horizontal="center" vertical="center" wrapText="1"/>
    </xf>
    <xf numFmtId="0" fontId="26" fillId="3" borderId="2" xfId="0" applyFont="1" applyFill="1" applyBorder="1" applyAlignment="1">
      <alignment horizontal="center" vertical="center" wrapText="1"/>
    </xf>
    <xf numFmtId="49" fontId="26" fillId="3" borderId="2" xfId="0" applyNumberFormat="1" applyFont="1" applyFill="1" applyBorder="1" applyAlignment="1">
      <alignment horizontal="center" vertical="center" wrapText="1"/>
    </xf>
    <xf numFmtId="49" fontId="26" fillId="3" borderId="1" xfId="0" applyNumberFormat="1" applyFont="1" applyFill="1" applyBorder="1" applyAlignment="1">
      <alignment horizontal="center" vertical="center"/>
    </xf>
    <xf numFmtId="164" fontId="26" fillId="3" borderId="1" xfId="0" applyNumberFormat="1" applyFont="1" applyFill="1" applyBorder="1" applyAlignment="1">
      <alignment horizontal="center" vertical="center" wrapText="1"/>
    </xf>
    <xf numFmtId="164" fontId="15" fillId="3" borderId="1" xfId="0" applyNumberFormat="1" applyFont="1" applyFill="1" applyBorder="1" applyAlignment="1">
      <alignment horizontal="center" vertical="center" wrapText="1"/>
    </xf>
    <xf numFmtId="164" fontId="2" fillId="3" borderId="1" xfId="0" applyNumberFormat="1" applyFont="1" applyFill="1" applyBorder="1" applyAlignment="1">
      <alignment horizontal="center" vertical="center" wrapText="1"/>
    </xf>
    <xf numFmtId="0" fontId="11" fillId="0" borderId="0" xfId="0" applyFont="1" applyAlignment="1">
      <alignment horizontal="center" vertical="center"/>
    </xf>
    <xf numFmtId="0" fontId="25" fillId="3" borderId="6" xfId="0" applyFont="1" applyFill="1" applyBorder="1" applyAlignment="1">
      <alignment horizontal="center" vertical="center" wrapText="1"/>
    </xf>
    <xf numFmtId="0" fontId="11" fillId="3" borderId="6" xfId="0" applyFont="1" applyFill="1" applyBorder="1" applyAlignment="1">
      <alignment horizontal="center" vertical="center" wrapText="1"/>
    </xf>
    <xf numFmtId="0" fontId="25" fillId="5" borderId="6" xfId="0" applyFont="1" applyFill="1" applyBorder="1" applyAlignment="1">
      <alignment horizontal="center" vertical="center" wrapText="1"/>
    </xf>
    <xf numFmtId="49" fontId="25" fillId="5" borderId="6" xfId="0" applyNumberFormat="1" applyFont="1" applyFill="1" applyBorder="1" applyAlignment="1">
      <alignment horizontal="center" vertical="center" wrapText="1"/>
    </xf>
    <xf numFmtId="164" fontId="25" fillId="5" borderId="6" xfId="0" applyNumberFormat="1" applyFont="1" applyFill="1" applyBorder="1" applyAlignment="1">
      <alignment horizontal="center" vertical="center" wrapText="1"/>
    </xf>
    <xf numFmtId="164" fontId="25" fillId="3" borderId="6" xfId="0" applyNumberFormat="1" applyFont="1" applyFill="1" applyBorder="1" applyAlignment="1">
      <alignment horizontal="center" vertical="center" wrapText="1"/>
    </xf>
    <xf numFmtId="164" fontId="25" fillId="3" borderId="13" xfId="0" applyNumberFormat="1" applyFont="1" applyFill="1" applyBorder="1" applyAlignment="1">
      <alignment horizontal="center" vertical="center" wrapText="1"/>
    </xf>
    <xf numFmtId="0" fontId="25" fillId="5" borderId="13" xfId="0" applyFont="1" applyFill="1" applyBorder="1" applyAlignment="1">
      <alignment horizontal="center" vertical="center" wrapText="1"/>
    </xf>
    <xf numFmtId="49" fontId="25" fillId="5" borderId="13" xfId="0" applyNumberFormat="1" applyFont="1" applyFill="1" applyBorder="1" applyAlignment="1">
      <alignment horizontal="center" vertical="center" wrapText="1"/>
    </xf>
    <xf numFmtId="164" fontId="25" fillId="5" borderId="13" xfId="0" applyNumberFormat="1" applyFont="1" applyFill="1" applyBorder="1" applyAlignment="1">
      <alignment horizontal="center" vertical="center" wrapText="1"/>
    </xf>
    <xf numFmtId="0" fontId="11" fillId="5" borderId="13" xfId="0" applyFont="1" applyFill="1" applyBorder="1" applyAlignment="1">
      <alignment horizontal="center" vertical="center" wrapText="1"/>
    </xf>
    <xf numFmtId="49" fontId="11" fillId="5" borderId="13" xfId="0" applyNumberFormat="1" applyFont="1" applyFill="1" applyBorder="1" applyAlignment="1">
      <alignment horizontal="center" vertical="center" wrapText="1"/>
    </xf>
    <xf numFmtId="164" fontId="11" fillId="5" borderId="13" xfId="0" applyNumberFormat="1" applyFont="1" applyFill="1" applyBorder="1" applyAlignment="1">
      <alignment horizontal="center" vertical="center" wrapText="1"/>
    </xf>
    <xf numFmtId="164" fontId="11" fillId="3" borderId="13" xfId="0" applyNumberFormat="1" applyFont="1" applyFill="1" applyBorder="1" applyAlignment="1">
      <alignment horizontal="center" vertical="center" wrapText="1"/>
    </xf>
    <xf numFmtId="0" fontId="17" fillId="3" borderId="13" xfId="0" applyFont="1" applyFill="1" applyBorder="1" applyAlignment="1">
      <alignment horizontal="center" vertical="center"/>
    </xf>
    <xf numFmtId="0" fontId="15" fillId="3" borderId="3" xfId="0" applyFont="1" applyFill="1" applyBorder="1" applyAlignment="1">
      <alignment horizontal="center" vertical="center" wrapText="1"/>
    </xf>
    <xf numFmtId="0" fontId="2" fillId="3" borderId="3" xfId="0" applyFont="1" applyFill="1" applyBorder="1" applyAlignment="1">
      <alignment horizontal="center" vertical="center" wrapText="1"/>
    </xf>
    <xf numFmtId="164" fontId="11" fillId="4" borderId="1" xfId="0" applyNumberFormat="1" applyFont="1" applyFill="1" applyBorder="1" applyAlignment="1">
      <alignment horizontal="center" vertical="center" wrapText="1"/>
    </xf>
    <xf numFmtId="0" fontId="2" fillId="3" borderId="0" xfId="0" applyFont="1" applyFill="1" applyAlignment="1">
      <alignment horizontal="center" vertical="center"/>
    </xf>
    <xf numFmtId="49" fontId="11" fillId="4" borderId="13" xfId="0" applyNumberFormat="1" applyFont="1" applyFill="1" applyBorder="1" applyAlignment="1">
      <alignment horizontal="center" vertical="center" wrapText="1"/>
    </xf>
    <xf numFmtId="0" fontId="10" fillId="3" borderId="0" xfId="0" applyFont="1" applyFill="1"/>
    <xf numFmtId="0" fontId="1" fillId="3" borderId="0" xfId="0" applyFont="1" applyFill="1" applyAlignment="1">
      <alignment horizontal="center" vertical="center"/>
    </xf>
    <xf numFmtId="0" fontId="8" fillId="3" borderId="0" xfId="0" applyFont="1" applyFill="1" applyAlignment="1">
      <alignment horizontal="center"/>
    </xf>
    <xf numFmtId="0" fontId="8" fillId="3" borderId="0" xfId="0" applyFont="1" applyFill="1"/>
    <xf numFmtId="0" fontId="0" fillId="0" borderId="0" xfId="0" applyAlignment="1">
      <alignment horizontal="left"/>
    </xf>
    <xf numFmtId="0" fontId="11" fillId="5" borderId="1" xfId="0" applyFont="1" applyFill="1" applyBorder="1" applyAlignment="1">
      <alignment vertical="center" wrapText="1"/>
    </xf>
    <xf numFmtId="0" fontId="14" fillId="3" borderId="4" xfId="0" applyFont="1" applyFill="1" applyBorder="1" applyAlignment="1">
      <alignment horizontal="center" vertical="top" wrapText="1"/>
    </xf>
    <xf numFmtId="0" fontId="2" fillId="0" borderId="1" xfId="0" applyFont="1" applyBorder="1" applyAlignment="1">
      <alignment horizontal="center" vertical="top" wrapText="1"/>
    </xf>
    <xf numFmtId="0" fontId="19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top" wrapText="1"/>
    </xf>
    <xf numFmtId="0" fontId="10" fillId="0" borderId="0" xfId="0" applyFont="1" applyAlignment="1">
      <alignment horizontal="left" vertical="top" wrapText="1"/>
    </xf>
    <xf numFmtId="0" fontId="17" fillId="0" borderId="3" xfId="0" applyFont="1" applyBorder="1" applyAlignment="1">
      <alignment horizontal="center" vertical="top" wrapText="1"/>
    </xf>
    <xf numFmtId="0" fontId="30" fillId="0" borderId="3" xfId="0" applyFont="1" applyBorder="1"/>
    <xf numFmtId="0" fontId="11" fillId="0" borderId="3" xfId="0" applyFont="1" applyBorder="1" applyAlignment="1">
      <alignment horizontal="center" vertical="top" wrapText="1"/>
    </xf>
    <xf numFmtId="0" fontId="10" fillId="0" borderId="0" xfId="0" applyFont="1" applyAlignment="1">
      <alignment horizontal="left" wrapText="1"/>
    </xf>
    <xf numFmtId="0" fontId="16" fillId="0" borderId="0" xfId="0" applyFont="1" applyAlignment="1">
      <alignment horizontal="left" vertical="top" wrapText="1"/>
    </xf>
    <xf numFmtId="0" fontId="11" fillId="0" borderId="1" xfId="0" applyFont="1" applyBorder="1" applyAlignment="1">
      <alignment horizontal="center" vertical="center" wrapText="1"/>
    </xf>
    <xf numFmtId="49" fontId="11" fillId="0" borderId="1" xfId="0" applyNumberFormat="1" applyFont="1" applyBorder="1" applyAlignment="1">
      <alignment horizontal="center" vertical="center" wrapText="1"/>
    </xf>
    <xf numFmtId="164" fontId="25" fillId="3" borderId="1" xfId="0" applyNumberFormat="1" applyFont="1" applyFill="1" applyBorder="1" applyAlignment="1">
      <alignment horizontal="center" vertical="center" wrapText="1"/>
    </xf>
    <xf numFmtId="164" fontId="25" fillId="0" borderId="1" xfId="0" applyNumberFormat="1" applyFont="1" applyBorder="1" applyAlignment="1">
      <alignment horizontal="center" vertical="center" wrapText="1"/>
    </xf>
    <xf numFmtId="0" fontId="25" fillId="3" borderId="1" xfId="0" applyFont="1" applyFill="1" applyBorder="1" applyAlignment="1">
      <alignment horizontal="center" vertical="center" wrapText="1"/>
    </xf>
    <xf numFmtId="49" fontId="25" fillId="0" borderId="1" xfId="0" applyNumberFormat="1" applyFont="1" applyBorder="1" applyAlignment="1">
      <alignment horizontal="center" vertical="center" wrapText="1"/>
    </xf>
    <xf numFmtId="0" fontId="25" fillId="0" borderId="1" xfId="0" applyFont="1" applyBorder="1" applyAlignment="1">
      <alignment horizontal="center" vertical="center" wrapText="1"/>
    </xf>
    <xf numFmtId="0" fontId="11" fillId="3" borderId="2" xfId="0" applyFont="1" applyFill="1" applyBorder="1" applyAlignment="1">
      <alignment horizontal="center" vertical="center" wrapText="1"/>
    </xf>
    <xf numFmtId="164" fontId="11" fillId="3" borderId="1" xfId="0" applyNumberFormat="1" applyFont="1" applyFill="1" applyBorder="1" applyAlignment="1">
      <alignment horizontal="center" vertical="center" wrapText="1"/>
    </xf>
    <xf numFmtId="49" fontId="28" fillId="0" borderId="1" xfId="0" applyNumberFormat="1" applyFont="1" applyBorder="1" applyAlignment="1">
      <alignment horizontal="center" vertical="center" wrapText="1"/>
    </xf>
    <xf numFmtId="0" fontId="11" fillId="3" borderId="1" xfId="0" applyFont="1" applyFill="1" applyBorder="1" applyAlignment="1">
      <alignment horizontal="center" vertical="center" wrapText="1"/>
    </xf>
    <xf numFmtId="49" fontId="11" fillId="3" borderId="2" xfId="0" applyNumberFormat="1" applyFont="1" applyFill="1" applyBorder="1" applyAlignment="1">
      <alignment horizontal="center" vertical="center" wrapText="1"/>
    </xf>
    <xf numFmtId="49" fontId="11" fillId="3" borderId="3" xfId="0" applyNumberFormat="1" applyFont="1" applyFill="1" applyBorder="1" applyAlignment="1">
      <alignment horizontal="center" vertical="center" wrapText="1"/>
    </xf>
    <xf numFmtId="49" fontId="11" fillId="3" borderId="1" xfId="0" applyNumberFormat="1" applyFont="1" applyFill="1" applyBorder="1" applyAlignment="1">
      <alignment horizontal="center" vertical="center" wrapText="1"/>
    </xf>
    <xf numFmtId="0" fontId="25" fillId="3" borderId="3" xfId="0" applyFont="1" applyFill="1" applyBorder="1" applyAlignment="1">
      <alignment horizontal="center" vertical="center" wrapText="1"/>
    </xf>
    <xf numFmtId="49" fontId="11" fillId="3" borderId="4" xfId="0" applyNumberFormat="1" applyFont="1" applyFill="1" applyBorder="1" applyAlignment="1">
      <alignment horizontal="center" vertical="center" wrapText="1"/>
    </xf>
    <xf numFmtId="49" fontId="11" fillId="3" borderId="2" xfId="0" applyNumberFormat="1" applyFont="1" applyFill="1" applyBorder="1" applyAlignment="1">
      <alignment horizontal="center" vertical="center"/>
    </xf>
    <xf numFmtId="49" fontId="11" fillId="3" borderId="3" xfId="0" applyNumberFormat="1" applyFont="1" applyFill="1" applyBorder="1" applyAlignment="1">
      <alignment horizontal="center" vertical="center"/>
    </xf>
    <xf numFmtId="0" fontId="10" fillId="2" borderId="1" xfId="0" applyFont="1" applyFill="1" applyBorder="1" applyAlignment="1">
      <alignment horizontal="center" vertical="center" wrapText="1"/>
    </xf>
    <xf numFmtId="0" fontId="9" fillId="2" borderId="0" xfId="0" applyFont="1" applyFill="1" applyAlignment="1">
      <alignment vertical="top" wrapText="1"/>
    </xf>
    <xf numFmtId="0" fontId="5" fillId="2" borderId="0" xfId="0" applyFont="1" applyFill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17" fillId="3" borderId="1" xfId="0" applyFont="1" applyFill="1" applyBorder="1" applyAlignment="1">
      <alignment horizontal="center" vertical="center"/>
    </xf>
    <xf numFmtId="3" fontId="32" fillId="3" borderId="1" xfId="1" applyNumberFormat="1" applyFont="1" applyFill="1" applyBorder="1" applyAlignment="1" applyProtection="1">
      <alignment horizontal="center" vertical="center" wrapText="1"/>
    </xf>
    <xf numFmtId="3" fontId="32" fillId="6" borderId="1" xfId="1" applyNumberFormat="1" applyFont="1" applyFill="1" applyBorder="1" applyAlignment="1" applyProtection="1">
      <alignment horizontal="center" vertical="center" wrapText="1"/>
    </xf>
    <xf numFmtId="165" fontId="32" fillId="3" borderId="1" xfId="2" applyNumberFormat="1" applyFont="1" applyFill="1" applyBorder="1" applyAlignment="1" applyProtection="1">
      <alignment horizontal="center" vertical="center" wrapText="1"/>
    </xf>
    <xf numFmtId="3" fontId="32" fillId="3" borderId="1" xfId="1" applyNumberFormat="1" applyFont="1" applyFill="1" applyBorder="1" applyAlignment="1">
      <alignment horizontal="center" vertical="center" wrapText="1"/>
    </xf>
    <xf numFmtId="3" fontId="32" fillId="6" borderId="1" xfId="1" applyNumberFormat="1" applyFont="1" applyFill="1" applyBorder="1" applyAlignment="1">
      <alignment horizontal="center" vertical="center" wrapText="1"/>
    </xf>
    <xf numFmtId="0" fontId="17" fillId="3" borderId="6" xfId="0" applyFont="1" applyFill="1" applyBorder="1" applyAlignment="1">
      <alignment horizontal="center" vertical="center"/>
    </xf>
    <xf numFmtId="164" fontId="25" fillId="3" borderId="1" xfId="0" applyNumberFormat="1" applyFont="1" applyFill="1" applyBorder="1" applyAlignment="1">
      <alignment horizontal="center" vertical="center" wrapText="1"/>
    </xf>
    <xf numFmtId="0" fontId="16" fillId="3" borderId="0" xfId="0" applyFont="1" applyFill="1" applyAlignment="1">
      <alignment horizontal="center" vertical="top" wrapText="1"/>
    </xf>
    <xf numFmtId="0" fontId="0" fillId="3" borderId="0" xfId="0" applyFont="1" applyFill="1"/>
    <xf numFmtId="0" fontId="3" fillId="3" borderId="0" xfId="0" applyFont="1" applyFill="1" applyAlignment="1">
      <alignment horizontal="left" vertical="center"/>
    </xf>
    <xf numFmtId="0" fontId="3" fillId="3" borderId="0" xfId="0" applyFont="1" applyFill="1" applyAlignment="1">
      <alignment horizontal="left" vertical="center" wrapText="1" shrinkToFit="1"/>
    </xf>
    <xf numFmtId="164" fontId="15" fillId="0" borderId="1" xfId="0" applyNumberFormat="1" applyFont="1" applyFill="1" applyBorder="1" applyAlignment="1">
      <alignment horizontal="center" vertical="center" wrapText="1"/>
    </xf>
    <xf numFmtId="164" fontId="15" fillId="0" borderId="1" xfId="0" applyNumberFormat="1" applyFont="1" applyFill="1" applyBorder="1" applyAlignment="1" applyProtection="1">
      <alignment horizontal="center" vertical="center" wrapText="1"/>
      <protection locked="0" hidden="1"/>
    </xf>
    <xf numFmtId="164" fontId="15" fillId="3" borderId="1" xfId="0" applyNumberFormat="1" applyFont="1" applyFill="1" applyBorder="1" applyAlignment="1" applyProtection="1">
      <alignment horizontal="center" vertical="center" wrapText="1"/>
      <protection locked="0" hidden="1"/>
    </xf>
    <xf numFmtId="2" fontId="15" fillId="0" borderId="1" xfId="0" applyNumberFormat="1" applyFont="1" applyFill="1" applyBorder="1" applyAlignment="1">
      <alignment horizontal="center" vertical="center"/>
    </xf>
    <xf numFmtId="164" fontId="2" fillId="0" borderId="2" xfId="0" applyNumberFormat="1" applyFont="1" applyFill="1" applyBorder="1" applyAlignment="1" applyProtection="1">
      <alignment horizontal="center" vertical="center" wrapText="1"/>
      <protection locked="0" hidden="1"/>
    </xf>
    <xf numFmtId="164" fontId="2" fillId="3" borderId="2" xfId="0" applyNumberFormat="1" applyFont="1" applyFill="1" applyBorder="1" applyAlignment="1" applyProtection="1">
      <alignment horizontal="center" vertical="center" wrapText="1"/>
      <protection locked="0" hidden="1"/>
    </xf>
    <xf numFmtId="2" fontId="2" fillId="0" borderId="1" xfId="0" applyNumberFormat="1" applyFont="1" applyFill="1" applyBorder="1" applyAlignment="1">
      <alignment horizontal="center" vertical="center"/>
    </xf>
    <xf numFmtId="164" fontId="2" fillId="0" borderId="1" xfId="0" applyNumberFormat="1" applyFont="1" applyFill="1" applyBorder="1" applyAlignment="1">
      <alignment horizontal="center" vertical="center" wrapText="1"/>
    </xf>
    <xf numFmtId="49" fontId="2" fillId="3" borderId="1" xfId="0" applyNumberFormat="1" applyFont="1" applyFill="1" applyBorder="1" applyAlignment="1">
      <alignment horizontal="center" vertical="center" wrapText="1"/>
    </xf>
    <xf numFmtId="49" fontId="2" fillId="3" borderId="1" xfId="0" applyNumberFormat="1" applyFont="1" applyFill="1" applyBorder="1" applyAlignment="1">
      <alignment horizontal="center" vertical="center"/>
    </xf>
    <xf numFmtId="164" fontId="15" fillId="0" borderId="1" xfId="0" applyNumberFormat="1" applyFont="1" applyFill="1" applyBorder="1" applyAlignment="1" applyProtection="1">
      <alignment horizontal="center" vertical="center" wrapText="1"/>
      <protection locked="0"/>
    </xf>
    <xf numFmtId="164" fontId="15" fillId="3" borderId="1" xfId="0" applyNumberFormat="1" applyFont="1" applyFill="1" applyBorder="1" applyAlignment="1" applyProtection="1">
      <alignment horizontal="center" vertical="center" wrapText="1"/>
      <protection locked="0"/>
    </xf>
    <xf numFmtId="2" fontId="15" fillId="3" borderId="1" xfId="0" applyNumberFormat="1" applyFont="1" applyFill="1" applyBorder="1" applyAlignment="1" applyProtection="1">
      <alignment horizontal="center" vertical="center" wrapText="1"/>
      <protection locked="0"/>
    </xf>
    <xf numFmtId="164" fontId="15" fillId="0" borderId="13" xfId="0" applyNumberFormat="1" applyFont="1" applyFill="1" applyBorder="1" applyAlignment="1">
      <alignment horizontal="center" vertical="center" wrapText="1"/>
    </xf>
    <xf numFmtId="164" fontId="15" fillId="3" borderId="13" xfId="0" applyNumberFormat="1" applyFont="1" applyFill="1" applyBorder="1" applyAlignment="1">
      <alignment horizontal="center" vertical="center" wrapText="1"/>
    </xf>
    <xf numFmtId="164" fontId="2" fillId="0" borderId="13" xfId="0" applyNumberFormat="1" applyFont="1" applyFill="1" applyBorder="1" applyAlignment="1">
      <alignment horizontal="center" vertical="center" wrapText="1"/>
    </xf>
    <xf numFmtId="164" fontId="2" fillId="3" borderId="13" xfId="0" applyNumberFormat="1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0" fontId="0" fillId="0" borderId="0" xfId="0" applyFont="1" applyFill="1"/>
    <xf numFmtId="0" fontId="29" fillId="3" borderId="0" xfId="0" applyFont="1" applyFill="1" applyAlignment="1">
      <alignment horizontal="right"/>
    </xf>
    <xf numFmtId="164" fontId="9" fillId="3" borderId="11" xfId="0" applyNumberFormat="1" applyFont="1" applyFill="1" applyBorder="1" applyAlignment="1">
      <alignment horizontal="center" vertical="center" wrapText="1"/>
    </xf>
    <xf numFmtId="164" fontId="10" fillId="3" borderId="11" xfId="0" applyNumberFormat="1" applyFont="1" applyFill="1" applyBorder="1" applyAlignment="1">
      <alignment horizontal="center" vertical="center" wrapText="1"/>
    </xf>
    <xf numFmtId="0" fontId="22" fillId="3" borderId="0" xfId="0" applyFont="1" applyFill="1" applyAlignment="1">
      <alignment horizontal="center" vertical="center" wrapText="1"/>
    </xf>
    <xf numFmtId="49" fontId="11" fillId="0" borderId="4" xfId="0" applyNumberFormat="1" applyFont="1" applyBorder="1" applyAlignment="1">
      <alignment horizontal="center" vertical="center" wrapText="1"/>
    </xf>
    <xf numFmtId="49" fontId="11" fillId="3" borderId="6" xfId="0" applyNumberFormat="1" applyFont="1" applyFill="1" applyBorder="1" applyAlignment="1">
      <alignment horizontal="center" vertical="center" wrapText="1"/>
    </xf>
    <xf numFmtId="164" fontId="11" fillId="3" borderId="6" xfId="0" applyNumberFormat="1" applyFont="1" applyFill="1" applyBorder="1" applyAlignment="1">
      <alignment horizontal="center" vertical="center" wrapText="1"/>
    </xf>
    <xf numFmtId="0" fontId="11" fillId="3" borderId="1" xfId="0" applyFont="1" applyFill="1" applyBorder="1" applyAlignment="1">
      <alignment horizontal="center" vertical="center" wrapText="1"/>
    </xf>
    <xf numFmtId="164" fontId="25" fillId="3" borderId="1" xfId="0" applyNumberFormat="1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5" fillId="0" borderId="11" xfId="0" applyFont="1" applyBorder="1" applyAlignment="1">
      <alignment horizontal="center" vertical="top" wrapText="1"/>
    </xf>
    <xf numFmtId="0" fontId="15" fillId="0" borderId="12" xfId="0" applyFont="1" applyBorder="1" applyAlignment="1">
      <alignment horizontal="center" vertical="top" wrapText="1"/>
    </xf>
    <xf numFmtId="0" fontId="15" fillId="0" borderId="6" xfId="0" applyFont="1" applyBorder="1" applyAlignment="1">
      <alignment horizontal="center" vertical="top" wrapText="1"/>
    </xf>
    <xf numFmtId="0" fontId="16" fillId="0" borderId="16" xfId="0" applyFont="1" applyBorder="1" applyAlignment="1">
      <alignment horizontal="left" vertical="top" wrapText="1"/>
    </xf>
    <xf numFmtId="0" fontId="16" fillId="0" borderId="17" xfId="0" applyFont="1" applyBorder="1" applyAlignment="1">
      <alignment horizontal="left" vertical="top" wrapText="1"/>
    </xf>
    <xf numFmtId="0" fontId="3" fillId="0" borderId="0" xfId="0" applyFont="1" applyAlignment="1">
      <alignment horizontal="left" vertical="top" wrapText="1"/>
    </xf>
    <xf numFmtId="0" fontId="10" fillId="0" borderId="0" xfId="0" applyFont="1" applyAlignment="1">
      <alignment horizontal="left" wrapText="1"/>
    </xf>
    <xf numFmtId="0" fontId="15" fillId="0" borderId="1" xfId="0" applyFont="1" applyBorder="1" applyAlignment="1">
      <alignment horizontal="center" vertical="top" wrapText="1"/>
    </xf>
    <xf numFmtId="0" fontId="2" fillId="0" borderId="1" xfId="0" applyFont="1" applyBorder="1" applyAlignment="1">
      <alignment horizontal="center" vertical="top" wrapText="1"/>
    </xf>
    <xf numFmtId="0" fontId="3" fillId="0" borderId="2" xfId="0" applyFont="1" applyBorder="1" applyAlignment="1">
      <alignment horizontal="left" vertical="top" wrapText="1"/>
    </xf>
    <xf numFmtId="0" fontId="3" fillId="0" borderId="3" xfId="0" applyFont="1" applyBorder="1" applyAlignment="1">
      <alignment horizontal="left" vertical="top" wrapText="1"/>
    </xf>
    <xf numFmtId="0" fontId="3" fillId="0" borderId="1" xfId="0" applyFont="1" applyBorder="1" applyAlignment="1">
      <alignment horizontal="center" vertical="top" wrapText="1"/>
    </xf>
    <xf numFmtId="0" fontId="3" fillId="0" borderId="1" xfId="0" applyFont="1" applyBorder="1" applyAlignment="1">
      <alignment vertical="top" wrapText="1"/>
    </xf>
    <xf numFmtId="49" fontId="3" fillId="0" borderId="1" xfId="0" applyNumberFormat="1" applyFont="1" applyBorder="1" applyAlignment="1">
      <alignment horizontal="center" vertical="top"/>
    </xf>
    <xf numFmtId="0" fontId="3" fillId="0" borderId="1" xfId="0" applyFont="1" applyBorder="1" applyAlignment="1">
      <alignment horizontal="left" vertical="top" wrapText="1"/>
    </xf>
    <xf numFmtId="49" fontId="1" fillId="0" borderId="1" xfId="0" applyNumberFormat="1" applyFont="1" applyBorder="1" applyAlignment="1">
      <alignment horizontal="center" vertical="top"/>
    </xf>
    <xf numFmtId="0" fontId="14" fillId="0" borderId="1" xfId="0" applyFont="1" applyBorder="1" applyAlignment="1">
      <alignment vertical="top" wrapText="1"/>
    </xf>
    <xf numFmtId="0" fontId="3" fillId="0" borderId="4" xfId="0" applyFont="1" applyBorder="1" applyAlignment="1">
      <alignment horizontal="left" vertical="top" wrapText="1"/>
    </xf>
    <xf numFmtId="49" fontId="1" fillId="0" borderId="2" xfId="0" applyNumberFormat="1" applyFont="1" applyBorder="1" applyAlignment="1">
      <alignment horizontal="center" vertical="top"/>
    </xf>
    <xf numFmtId="0" fontId="0" fillId="0" borderId="4" xfId="0" applyBorder="1" applyAlignment="1">
      <alignment vertical="top"/>
    </xf>
    <xf numFmtId="0" fontId="0" fillId="0" borderId="3" xfId="0" applyBorder="1" applyAlignment="1">
      <alignment vertical="top"/>
    </xf>
    <xf numFmtId="0" fontId="14" fillId="0" borderId="1" xfId="0" applyFont="1" applyBorder="1" applyAlignment="1">
      <alignment horizontal="justify" vertical="top" wrapText="1"/>
    </xf>
    <xf numFmtId="49" fontId="3" fillId="0" borderId="2" xfId="0" applyNumberFormat="1" applyFont="1" applyBorder="1" applyAlignment="1">
      <alignment horizontal="center" vertical="top"/>
    </xf>
    <xf numFmtId="49" fontId="3" fillId="0" borderId="4" xfId="0" applyNumberFormat="1" applyFont="1" applyBorder="1" applyAlignment="1">
      <alignment horizontal="center" vertical="top"/>
    </xf>
    <xf numFmtId="49" fontId="3" fillId="0" borderId="3" xfId="0" applyNumberFormat="1" applyFont="1" applyBorder="1" applyAlignment="1">
      <alignment horizontal="center" vertical="top"/>
    </xf>
    <xf numFmtId="0" fontId="13" fillId="0" borderId="1" xfId="0" applyFont="1" applyBorder="1" applyAlignment="1">
      <alignment horizontal="justify" vertical="top" wrapText="1"/>
    </xf>
    <xf numFmtId="0" fontId="3" fillId="0" borderId="1" xfId="0" applyFont="1" applyBorder="1" applyAlignment="1">
      <alignment horizontal="justify" vertical="top" wrapText="1"/>
    </xf>
    <xf numFmtId="0" fontId="3" fillId="0" borderId="2" xfId="0" applyFont="1" applyBorder="1" applyAlignment="1">
      <alignment horizontal="center" vertical="top" wrapText="1"/>
    </xf>
    <xf numFmtId="0" fontId="3" fillId="0" borderId="4" xfId="0" applyFont="1" applyBorder="1" applyAlignment="1">
      <alignment horizontal="center" vertical="top" wrapText="1"/>
    </xf>
    <xf numFmtId="0" fontId="3" fillId="0" borderId="3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justify" vertical="top" wrapText="1"/>
    </xf>
    <xf numFmtId="0" fontId="23" fillId="0" borderId="1" xfId="0" applyFont="1" applyBorder="1" applyAlignment="1">
      <alignment horizontal="justify" vertical="top" wrapText="1"/>
    </xf>
    <xf numFmtId="0" fontId="24" fillId="0" borderId="1" xfId="0" applyFont="1" applyBorder="1" applyAlignment="1">
      <alignment horizontal="justify" vertical="top" wrapText="1"/>
    </xf>
    <xf numFmtId="49" fontId="14" fillId="0" borderId="1" xfId="0" applyNumberFormat="1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top"/>
    </xf>
    <xf numFmtId="49" fontId="13" fillId="0" borderId="1" xfId="0" applyNumberFormat="1" applyFont="1" applyBorder="1" applyAlignment="1">
      <alignment horizontal="center" vertical="top" wrapText="1"/>
    </xf>
    <xf numFmtId="0" fontId="3" fillId="0" borderId="1" xfId="0" applyFont="1" applyBorder="1" applyAlignment="1">
      <alignment horizontal="center" vertical="top"/>
    </xf>
    <xf numFmtId="0" fontId="23" fillId="0" borderId="1" xfId="0" applyFont="1" applyBorder="1" applyAlignment="1">
      <alignment horizontal="left" vertical="top" wrapText="1"/>
    </xf>
    <xf numFmtId="0" fontId="23" fillId="0" borderId="2" xfId="0" applyFont="1" applyBorder="1" applyAlignment="1">
      <alignment horizontal="left" vertical="top" wrapText="1"/>
    </xf>
    <xf numFmtId="0" fontId="23" fillId="0" borderId="4" xfId="0" applyFont="1" applyBorder="1" applyAlignment="1">
      <alignment horizontal="left" vertical="top" wrapText="1"/>
    </xf>
    <xf numFmtId="0" fontId="23" fillId="0" borderId="3" xfId="0" applyFont="1" applyBorder="1" applyAlignment="1">
      <alignment horizontal="left" vertical="top" wrapText="1"/>
    </xf>
    <xf numFmtId="0" fontId="23" fillId="0" borderId="1" xfId="0" applyFont="1" applyBorder="1" applyAlignment="1">
      <alignment horizontal="center" vertical="top" wrapText="1"/>
    </xf>
    <xf numFmtId="0" fontId="23" fillId="0" borderId="1" xfId="0" applyFont="1" applyBorder="1" applyAlignment="1">
      <alignment vertical="top" wrapText="1"/>
    </xf>
    <xf numFmtId="49" fontId="3" fillId="0" borderId="1" xfId="0" applyNumberFormat="1" applyFont="1" applyBorder="1" applyAlignment="1">
      <alignment vertical="top"/>
    </xf>
    <xf numFmtId="0" fontId="1" fillId="0" borderId="0" xfId="0" applyFont="1" applyAlignment="1">
      <alignment horizontal="center" vertical="top"/>
    </xf>
    <xf numFmtId="0" fontId="1" fillId="0" borderId="0" xfId="0" applyFont="1" applyAlignment="1">
      <alignment horizontal="center" vertical="top" wrapText="1"/>
    </xf>
    <xf numFmtId="0" fontId="1" fillId="0" borderId="1" xfId="0" applyFont="1" applyBorder="1" applyAlignment="1">
      <alignment vertical="top" wrapText="1"/>
    </xf>
    <xf numFmtId="0" fontId="19" fillId="0" borderId="1" xfId="0" applyFont="1" applyBorder="1" applyAlignment="1">
      <alignment horizontal="center" vertical="center" wrapText="1"/>
    </xf>
    <xf numFmtId="0" fontId="10" fillId="0" borderId="0" xfId="0" applyFont="1" applyAlignment="1">
      <alignment horizontal="left" vertical="top" wrapText="1"/>
    </xf>
    <xf numFmtId="164" fontId="11" fillId="3" borderId="2" xfId="0" applyNumberFormat="1" applyFont="1" applyFill="1" applyBorder="1" applyAlignment="1">
      <alignment horizontal="center" vertical="center" wrapText="1"/>
    </xf>
    <xf numFmtId="164" fontId="11" fillId="3" borderId="4" xfId="0" applyNumberFormat="1" applyFont="1" applyFill="1" applyBorder="1" applyAlignment="1">
      <alignment horizontal="center" vertical="center" wrapText="1"/>
    </xf>
    <xf numFmtId="164" fontId="11" fillId="3" borderId="3" xfId="0" applyNumberFormat="1" applyFont="1" applyFill="1" applyBorder="1" applyAlignment="1">
      <alignment horizontal="center" vertical="center" wrapText="1"/>
    </xf>
    <xf numFmtId="164" fontId="15" fillId="3" borderId="2" xfId="0" applyNumberFormat="1" applyFont="1" applyFill="1" applyBorder="1" applyAlignment="1">
      <alignment horizontal="center" vertical="center" wrapText="1"/>
    </xf>
    <xf numFmtId="164" fontId="15" fillId="3" borderId="3" xfId="0" applyNumberFormat="1" applyFont="1" applyFill="1" applyBorder="1" applyAlignment="1">
      <alignment horizontal="center" vertical="center" wrapText="1"/>
    </xf>
    <xf numFmtId="164" fontId="2" fillId="3" borderId="2" xfId="0" applyNumberFormat="1" applyFont="1" applyFill="1" applyBorder="1" applyAlignment="1">
      <alignment horizontal="center" vertical="center" wrapText="1"/>
    </xf>
    <xf numFmtId="164" fontId="2" fillId="3" borderId="4" xfId="0" applyNumberFormat="1" applyFont="1" applyFill="1" applyBorder="1" applyAlignment="1">
      <alignment horizontal="center" vertical="center" wrapText="1"/>
    </xf>
    <xf numFmtId="164" fontId="2" fillId="3" borderId="3" xfId="0" applyNumberFormat="1" applyFont="1" applyFill="1" applyBorder="1" applyAlignment="1">
      <alignment horizontal="center" vertical="center" wrapText="1"/>
    </xf>
    <xf numFmtId="2" fontId="2" fillId="3" borderId="2" xfId="0" applyNumberFormat="1" applyFont="1" applyFill="1" applyBorder="1" applyAlignment="1">
      <alignment horizontal="center" vertical="center" wrapText="1"/>
    </xf>
    <xf numFmtId="2" fontId="2" fillId="3" borderId="3" xfId="0" applyNumberFormat="1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2" fillId="3" borderId="3" xfId="0" applyFont="1" applyFill="1" applyBorder="1" applyAlignment="1">
      <alignment horizontal="center" vertical="center" wrapText="1"/>
    </xf>
    <xf numFmtId="164" fontId="25" fillId="3" borderId="2" xfId="0" applyNumberFormat="1" applyFont="1" applyFill="1" applyBorder="1" applyAlignment="1">
      <alignment horizontal="center" vertical="center" wrapText="1"/>
    </xf>
    <xf numFmtId="164" fontId="25" fillId="3" borderId="3" xfId="0" applyNumberFormat="1" applyFont="1" applyFill="1" applyBorder="1" applyAlignment="1">
      <alignment horizontal="center" vertical="center" wrapText="1"/>
    </xf>
    <xf numFmtId="164" fontId="15" fillId="0" borderId="2" xfId="0" applyNumberFormat="1" applyFont="1" applyFill="1" applyBorder="1" applyAlignment="1">
      <alignment horizontal="center" vertical="center" wrapText="1"/>
    </xf>
    <xf numFmtId="164" fontId="15" fillId="0" borderId="3" xfId="0" applyNumberFormat="1" applyFont="1" applyFill="1" applyBorder="1" applyAlignment="1">
      <alignment horizontal="center" vertical="center" wrapText="1"/>
    </xf>
    <xf numFmtId="0" fontId="25" fillId="0" borderId="2" xfId="0" applyFont="1" applyBorder="1" applyAlignment="1">
      <alignment horizontal="center" vertical="center" wrapText="1"/>
    </xf>
    <xf numFmtId="0" fontId="25" fillId="0" borderId="3" xfId="0" applyFont="1" applyBorder="1" applyAlignment="1">
      <alignment horizontal="center" vertical="center" wrapText="1"/>
    </xf>
    <xf numFmtId="49" fontId="25" fillId="0" borderId="2" xfId="0" applyNumberFormat="1" applyFont="1" applyBorder="1" applyAlignment="1">
      <alignment horizontal="center" vertical="center" wrapText="1"/>
    </xf>
    <xf numFmtId="49" fontId="25" fillId="0" borderId="3" xfId="0" applyNumberFormat="1" applyFont="1" applyBorder="1" applyAlignment="1">
      <alignment horizontal="center" vertical="center" wrapText="1"/>
    </xf>
    <xf numFmtId="0" fontId="25" fillId="3" borderId="2" xfId="0" applyFont="1" applyFill="1" applyBorder="1" applyAlignment="1">
      <alignment horizontal="center" vertical="center" wrapText="1"/>
    </xf>
    <xf numFmtId="0" fontId="25" fillId="3" borderId="3" xfId="0" applyFont="1" applyFill="1" applyBorder="1" applyAlignment="1">
      <alignment horizontal="center" vertical="center" wrapText="1"/>
    </xf>
    <xf numFmtId="164" fontId="25" fillId="3" borderId="1" xfId="0" applyNumberFormat="1" applyFont="1" applyFill="1" applyBorder="1" applyAlignment="1">
      <alignment horizontal="center" vertical="center" wrapText="1"/>
    </xf>
    <xf numFmtId="49" fontId="11" fillId="0" borderId="1" xfId="0" applyNumberFormat="1" applyFont="1" applyBorder="1" applyAlignment="1">
      <alignment horizontal="center" vertical="center" wrapText="1"/>
    </xf>
    <xf numFmtId="49" fontId="11" fillId="0" borderId="2" xfId="0" applyNumberFormat="1" applyFont="1" applyBorder="1" applyAlignment="1">
      <alignment horizontal="center" vertical="center" wrapText="1"/>
    </xf>
    <xf numFmtId="49" fontId="11" fillId="0" borderId="4" xfId="0" applyNumberFormat="1" applyFont="1" applyBorder="1" applyAlignment="1">
      <alignment horizontal="center" vertical="center" wrapText="1"/>
    </xf>
    <xf numFmtId="49" fontId="11" fillId="0" borderId="3" xfId="0" applyNumberFormat="1" applyFont="1" applyBorder="1" applyAlignment="1">
      <alignment horizontal="center" vertical="center" wrapText="1"/>
    </xf>
    <xf numFmtId="49" fontId="25" fillId="0" borderId="1" xfId="0" applyNumberFormat="1" applyFont="1" applyBorder="1" applyAlignment="1">
      <alignment horizontal="center" vertical="center" wrapText="1"/>
    </xf>
    <xf numFmtId="0" fontId="25" fillId="0" borderId="1" xfId="0" applyFont="1" applyBorder="1" applyAlignment="1">
      <alignment horizontal="center" vertical="center" wrapText="1"/>
    </xf>
    <xf numFmtId="0" fontId="25" fillId="3" borderId="1" xfId="0" applyFont="1" applyFill="1" applyBorder="1" applyAlignment="1">
      <alignment horizontal="center" vertical="center" wrapText="1"/>
    </xf>
    <xf numFmtId="164" fontId="11" fillId="3" borderId="1" xfId="0" applyNumberFormat="1" applyFont="1" applyFill="1" applyBorder="1" applyAlignment="1">
      <alignment horizontal="center" vertical="center" wrapText="1"/>
    </xf>
    <xf numFmtId="164" fontId="2" fillId="0" borderId="2" xfId="0" applyNumberFormat="1" applyFont="1" applyFill="1" applyBorder="1" applyAlignment="1">
      <alignment horizontal="center" vertical="center" wrapText="1"/>
    </xf>
    <xf numFmtId="164" fontId="2" fillId="0" borderId="3" xfId="0" applyNumberFormat="1" applyFont="1" applyFill="1" applyBorder="1" applyAlignment="1">
      <alignment horizontal="center" vertical="center" wrapText="1"/>
    </xf>
    <xf numFmtId="0" fontId="11" fillId="3" borderId="1" xfId="0" applyFont="1" applyFill="1" applyBorder="1" applyAlignment="1">
      <alignment horizontal="center" vertical="center" wrapText="1"/>
    </xf>
    <xf numFmtId="0" fontId="11" fillId="0" borderId="2" xfId="0" applyFont="1" applyBorder="1" applyAlignment="1">
      <alignment horizontal="center" vertical="center" wrapText="1"/>
    </xf>
    <xf numFmtId="0" fontId="11" fillId="0" borderId="3" xfId="0" applyFont="1" applyBorder="1" applyAlignment="1">
      <alignment horizontal="center" vertical="center" wrapText="1"/>
    </xf>
    <xf numFmtId="0" fontId="11" fillId="3" borderId="2" xfId="0" applyFont="1" applyFill="1" applyBorder="1" applyAlignment="1">
      <alignment horizontal="center" vertical="center" wrapText="1"/>
    </xf>
    <xf numFmtId="0" fontId="11" fillId="3" borderId="3" xfId="0" applyFont="1" applyFill="1" applyBorder="1" applyAlignment="1">
      <alignment horizontal="center" vertical="center" wrapText="1"/>
    </xf>
    <xf numFmtId="49" fontId="28" fillId="0" borderId="1" xfId="0" applyNumberFormat="1" applyFont="1" applyBorder="1" applyAlignment="1">
      <alignment horizontal="center" vertical="center" wrapText="1"/>
    </xf>
    <xf numFmtId="49" fontId="11" fillId="3" borderId="2" xfId="0" applyNumberFormat="1" applyFont="1" applyFill="1" applyBorder="1" applyAlignment="1">
      <alignment horizontal="center" vertical="center" wrapText="1"/>
    </xf>
    <xf numFmtId="49" fontId="11" fillId="3" borderId="3" xfId="0" applyNumberFormat="1" applyFont="1" applyFill="1" applyBorder="1" applyAlignment="1">
      <alignment horizontal="center" vertical="center" wrapText="1"/>
    </xf>
    <xf numFmtId="49" fontId="11" fillId="3" borderId="1" xfId="0" applyNumberFormat="1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15" fillId="0" borderId="2" xfId="0" applyFont="1" applyBorder="1" applyAlignment="1">
      <alignment horizontal="center" vertical="center"/>
    </xf>
    <xf numFmtId="0" fontId="15" fillId="0" borderId="3" xfId="0" applyFont="1" applyBorder="1" applyAlignment="1">
      <alignment horizontal="center" vertical="center"/>
    </xf>
    <xf numFmtId="49" fontId="25" fillId="3" borderId="2" xfId="0" applyNumberFormat="1" applyFont="1" applyFill="1" applyBorder="1" applyAlignment="1">
      <alignment horizontal="center" vertical="center" wrapText="1"/>
    </xf>
    <xf numFmtId="49" fontId="25" fillId="3" borderId="3" xfId="0" applyNumberFormat="1" applyFont="1" applyFill="1" applyBorder="1" applyAlignment="1">
      <alignment horizontal="center" vertical="center" wrapText="1"/>
    </xf>
    <xf numFmtId="0" fontId="11" fillId="5" borderId="2" xfId="0" applyFont="1" applyFill="1" applyBorder="1" applyAlignment="1">
      <alignment horizontal="center" vertical="center" wrapText="1"/>
    </xf>
    <xf numFmtId="0" fontId="11" fillId="5" borderId="4" xfId="0" applyFont="1" applyFill="1" applyBorder="1" applyAlignment="1">
      <alignment horizontal="center" vertical="center" wrapText="1"/>
    </xf>
    <xf numFmtId="0" fontId="11" fillId="5" borderId="3" xfId="0" applyFont="1" applyFill="1" applyBorder="1" applyAlignment="1">
      <alignment horizontal="center" vertical="center" wrapText="1"/>
    </xf>
    <xf numFmtId="0" fontId="11" fillId="5" borderId="1" xfId="0" applyFont="1" applyFill="1" applyBorder="1" applyAlignment="1">
      <alignment horizontal="center" vertical="center" wrapText="1"/>
    </xf>
    <xf numFmtId="49" fontId="13" fillId="3" borderId="15" xfId="0" applyNumberFormat="1" applyFont="1" applyFill="1" applyBorder="1" applyAlignment="1">
      <alignment horizontal="center" vertical="center" wrapText="1"/>
    </xf>
    <xf numFmtId="49" fontId="13" fillId="3" borderId="4" xfId="0" applyNumberFormat="1" applyFont="1" applyFill="1" applyBorder="1" applyAlignment="1">
      <alignment horizontal="center" vertical="center" wrapText="1"/>
    </xf>
    <xf numFmtId="49" fontId="13" fillId="3" borderId="3" xfId="0" applyNumberFormat="1" applyFont="1" applyFill="1" applyBorder="1" applyAlignment="1">
      <alignment horizontal="center" vertical="center" wrapText="1"/>
    </xf>
    <xf numFmtId="49" fontId="11" fillId="3" borderId="15" xfId="0" applyNumberFormat="1" applyFont="1" applyFill="1" applyBorder="1" applyAlignment="1">
      <alignment horizontal="center" vertical="center" wrapText="1"/>
    </xf>
    <xf numFmtId="49" fontId="11" fillId="3" borderId="4" xfId="0" applyNumberFormat="1" applyFont="1" applyFill="1" applyBorder="1" applyAlignment="1">
      <alignment horizontal="center" vertical="center" wrapText="1"/>
    </xf>
    <xf numFmtId="0" fontId="2" fillId="3" borderId="15" xfId="0" applyFont="1" applyFill="1" applyBorder="1" applyAlignment="1">
      <alignment horizontal="center" vertical="center"/>
    </xf>
    <xf numFmtId="0" fontId="2" fillId="3" borderId="4" xfId="0" applyFont="1" applyFill="1" applyBorder="1" applyAlignment="1">
      <alignment horizontal="center" vertical="center"/>
    </xf>
    <xf numFmtId="0" fontId="2" fillId="3" borderId="3" xfId="0" applyFont="1" applyFill="1" applyBorder="1" applyAlignment="1">
      <alignment horizontal="center" vertical="center"/>
    </xf>
    <xf numFmtId="0" fontId="17" fillId="3" borderId="15" xfId="0" applyFont="1" applyFill="1" applyBorder="1" applyAlignment="1">
      <alignment horizontal="center" vertical="center" wrapText="1"/>
    </xf>
    <xf numFmtId="0" fontId="17" fillId="3" borderId="4" xfId="0" applyFont="1" applyFill="1" applyBorder="1" applyAlignment="1">
      <alignment horizontal="center" vertical="center" wrapText="1"/>
    </xf>
    <xf numFmtId="0" fontId="17" fillId="3" borderId="14" xfId="0" applyFont="1" applyFill="1" applyBorder="1" applyAlignment="1">
      <alignment horizontal="center" vertical="center" wrapText="1"/>
    </xf>
    <xf numFmtId="49" fontId="14" fillId="3" borderId="2" xfId="0" applyNumberFormat="1" applyFont="1" applyFill="1" applyBorder="1" applyAlignment="1">
      <alignment horizontal="center" vertical="center" wrapText="1"/>
    </xf>
    <xf numFmtId="0" fontId="0" fillId="3" borderId="4" xfId="0" applyFill="1" applyBorder="1"/>
    <xf numFmtId="0" fontId="0" fillId="3" borderId="14" xfId="0" applyFill="1" applyBorder="1"/>
    <xf numFmtId="0" fontId="2" fillId="0" borderId="9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7" fillId="3" borderId="2" xfId="0" applyFont="1" applyFill="1" applyBorder="1" applyAlignment="1">
      <alignment horizontal="center" vertical="center" wrapText="1"/>
    </xf>
    <xf numFmtId="0" fontId="27" fillId="3" borderId="4" xfId="0" applyFont="1" applyFill="1" applyBorder="1" applyAlignment="1">
      <alignment horizontal="center" vertical="center" wrapText="1"/>
    </xf>
    <xf numFmtId="0" fontId="27" fillId="3" borderId="14" xfId="0" applyFont="1" applyFill="1" applyBorder="1" applyAlignment="1">
      <alignment horizontal="center" vertical="center" wrapText="1"/>
    </xf>
    <xf numFmtId="49" fontId="14" fillId="3" borderId="4" xfId="0" applyNumberFormat="1" applyFont="1" applyFill="1" applyBorder="1" applyAlignment="1">
      <alignment horizontal="center" vertical="center" wrapText="1"/>
    </xf>
    <xf numFmtId="49" fontId="14" fillId="3" borderId="14" xfId="0" applyNumberFormat="1" applyFont="1" applyFill="1" applyBorder="1" applyAlignment="1">
      <alignment horizontal="center" vertical="center" wrapText="1"/>
    </xf>
    <xf numFmtId="49" fontId="25" fillId="3" borderId="4" xfId="0" applyNumberFormat="1" applyFont="1" applyFill="1" applyBorder="1" applyAlignment="1">
      <alignment horizontal="center" vertical="center" wrapText="1"/>
    </xf>
    <xf numFmtId="49" fontId="25" fillId="3" borderId="14" xfId="0" applyNumberFormat="1" applyFont="1" applyFill="1" applyBorder="1" applyAlignment="1">
      <alignment horizontal="center" vertical="center" wrapText="1"/>
    </xf>
    <xf numFmtId="49" fontId="11" fillId="0" borderId="14" xfId="0" applyNumberFormat="1" applyFont="1" applyBorder="1" applyAlignment="1">
      <alignment horizontal="center" vertical="center" wrapText="1"/>
    </xf>
    <xf numFmtId="49" fontId="25" fillId="0" borderId="4" xfId="0" applyNumberFormat="1" applyFont="1" applyBorder="1" applyAlignment="1">
      <alignment horizontal="center" vertical="center" wrapText="1"/>
    </xf>
    <xf numFmtId="0" fontId="15" fillId="0" borderId="2" xfId="0" applyFont="1" applyBorder="1" applyAlignment="1">
      <alignment horizontal="center" vertical="center" wrapText="1"/>
    </xf>
    <xf numFmtId="0" fontId="15" fillId="0" borderId="4" xfId="0" applyFont="1" applyBorder="1" applyAlignment="1">
      <alignment horizontal="center" vertical="center" wrapText="1"/>
    </xf>
    <xf numFmtId="0" fontId="15" fillId="0" borderId="10" xfId="0" applyFont="1" applyBorder="1" applyAlignment="1">
      <alignment horizontal="center" vertical="center" wrapText="1"/>
    </xf>
    <xf numFmtId="0" fontId="11" fillId="3" borderId="4" xfId="0" applyFont="1" applyFill="1" applyBorder="1" applyAlignment="1">
      <alignment horizontal="center" vertical="center" wrapText="1"/>
    </xf>
    <xf numFmtId="0" fontId="25" fillId="3" borderId="4" xfId="0" applyFont="1" applyFill="1" applyBorder="1" applyAlignment="1">
      <alignment horizontal="center" vertical="center" wrapText="1"/>
    </xf>
    <xf numFmtId="164" fontId="2" fillId="0" borderId="4" xfId="0" applyNumberFormat="1" applyFont="1" applyFill="1" applyBorder="1" applyAlignment="1">
      <alignment horizontal="center" vertical="center" wrapText="1"/>
    </xf>
    <xf numFmtId="49" fontId="11" fillId="3" borderId="2" xfId="0" applyNumberFormat="1" applyFont="1" applyFill="1" applyBorder="1" applyAlignment="1">
      <alignment horizontal="center" vertical="center"/>
    </xf>
    <xf numFmtId="49" fontId="11" fillId="3" borderId="4" xfId="0" applyNumberFormat="1" applyFont="1" applyFill="1" applyBorder="1" applyAlignment="1">
      <alignment horizontal="center" vertical="center"/>
    </xf>
    <xf numFmtId="49" fontId="11" fillId="3" borderId="3" xfId="0" applyNumberFormat="1" applyFont="1" applyFill="1" applyBorder="1" applyAlignment="1">
      <alignment horizontal="center" vertical="center"/>
    </xf>
    <xf numFmtId="0" fontId="11" fillId="0" borderId="4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164" fontId="11" fillId="3" borderId="2" xfId="0" applyNumberFormat="1" applyFont="1" applyFill="1" applyBorder="1" applyAlignment="1" applyProtection="1">
      <alignment horizontal="center" vertical="center" wrapText="1"/>
      <protection locked="0"/>
    </xf>
    <xf numFmtId="164" fontId="11" fillId="3" borderId="3" xfId="0" applyNumberFormat="1" applyFont="1" applyFill="1" applyBorder="1" applyAlignment="1" applyProtection="1">
      <alignment horizontal="center" vertical="center" wrapText="1"/>
      <protection locked="0"/>
    </xf>
    <xf numFmtId="164" fontId="2" fillId="0" borderId="2" xfId="0" applyNumberFormat="1" applyFont="1" applyFill="1" applyBorder="1" applyAlignment="1" applyProtection="1">
      <alignment horizontal="center" vertical="center" wrapText="1"/>
      <protection locked="0"/>
    </xf>
    <xf numFmtId="164" fontId="2" fillId="0" borderId="3" xfId="0" applyNumberFormat="1" applyFont="1" applyFill="1" applyBorder="1" applyAlignment="1" applyProtection="1">
      <alignment horizontal="center" vertical="center" wrapText="1"/>
      <protection locked="0"/>
    </xf>
    <xf numFmtId="164" fontId="2" fillId="3" borderId="2" xfId="0" applyNumberFormat="1" applyFont="1" applyFill="1" applyBorder="1" applyAlignment="1" applyProtection="1">
      <alignment horizontal="center" vertical="center" wrapText="1"/>
      <protection locked="0"/>
    </xf>
    <xf numFmtId="164" fontId="2" fillId="3" borderId="3" xfId="0" applyNumberFormat="1" applyFont="1" applyFill="1" applyBorder="1" applyAlignment="1" applyProtection="1">
      <alignment horizontal="center" vertical="center" wrapText="1"/>
      <protection locked="0"/>
    </xf>
    <xf numFmtId="164" fontId="11" fillId="3" borderId="2" xfId="0" applyNumberFormat="1" applyFont="1" applyFill="1" applyBorder="1" applyAlignment="1">
      <alignment horizontal="center" vertical="center"/>
    </xf>
    <xf numFmtId="164" fontId="11" fillId="3" borderId="3" xfId="0" applyNumberFormat="1" applyFont="1" applyFill="1" applyBorder="1" applyAlignment="1">
      <alignment horizontal="center" vertical="center"/>
    </xf>
    <xf numFmtId="0" fontId="16" fillId="0" borderId="0" xfId="0" applyFont="1" applyAlignment="1">
      <alignment horizontal="left" vertical="top" wrapText="1"/>
    </xf>
    <xf numFmtId="0" fontId="16" fillId="0" borderId="0" xfId="0" applyFont="1" applyAlignment="1">
      <alignment horizontal="left" vertical="center" wrapText="1"/>
    </xf>
    <xf numFmtId="0" fontId="13" fillId="0" borderId="0" xfId="0" applyFont="1" applyAlignment="1">
      <alignment horizontal="left" vertical="center"/>
    </xf>
    <xf numFmtId="0" fontId="13" fillId="0" borderId="0" xfId="0" applyFont="1" applyAlignment="1">
      <alignment horizontal="left" vertical="center" wrapText="1" shrinkToFit="1"/>
    </xf>
    <xf numFmtId="0" fontId="14" fillId="0" borderId="0" xfId="0" applyFont="1" applyAlignment="1">
      <alignment horizontal="center" vertical="center"/>
    </xf>
    <xf numFmtId="0" fontId="14" fillId="0" borderId="0" xfId="0" applyFont="1" applyAlignment="1">
      <alignment horizontal="center" vertical="center" wrapText="1"/>
    </xf>
    <xf numFmtId="0" fontId="11" fillId="0" borderId="1" xfId="0" applyFont="1" applyBorder="1" applyAlignment="1">
      <alignment horizontal="left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49" fontId="5" fillId="2" borderId="0" xfId="0" applyNumberFormat="1" applyFont="1" applyFill="1" applyAlignment="1">
      <alignment horizontal="center" vertical="center" wrapText="1"/>
    </xf>
    <xf numFmtId="0" fontId="5" fillId="2" borderId="0" xfId="0" applyFont="1" applyFill="1" applyAlignment="1">
      <alignment horizontal="center" vertical="center" wrapText="1"/>
    </xf>
    <xf numFmtId="0" fontId="9" fillId="2" borderId="0" xfId="0" applyFont="1" applyFill="1" applyAlignment="1">
      <alignment vertical="top" wrapText="1"/>
    </xf>
    <xf numFmtId="0" fontId="6" fillId="3" borderId="1" xfId="0" applyFont="1" applyFill="1" applyBorder="1" applyAlignment="1">
      <alignment horizontal="center" vertical="center" wrapText="1"/>
    </xf>
    <xf numFmtId="49" fontId="5" fillId="2" borderId="1" xfId="0" applyNumberFormat="1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9" fillId="2" borderId="2" xfId="0" applyFont="1" applyFill="1" applyBorder="1" applyAlignment="1">
      <alignment vertical="top" wrapText="1"/>
    </xf>
    <xf numFmtId="0" fontId="9" fillId="2" borderId="4" xfId="0" applyFont="1" applyFill="1" applyBorder="1" applyAlignment="1">
      <alignment vertical="top" wrapText="1"/>
    </xf>
    <xf numFmtId="0" fontId="9" fillId="2" borderId="3" xfId="0" applyFont="1" applyFill="1" applyBorder="1" applyAlignment="1">
      <alignment vertical="top" wrapText="1"/>
    </xf>
    <xf numFmtId="0" fontId="6" fillId="0" borderId="1" xfId="0" applyFont="1" applyBorder="1" applyAlignment="1">
      <alignment horizontal="center" vertical="center" wrapText="1"/>
    </xf>
    <xf numFmtId="164" fontId="25" fillId="4" borderId="0" xfId="0" applyNumberFormat="1" applyFont="1" applyFill="1" applyAlignment="1">
      <alignment horizontal="center" vertical="center" wrapText="1"/>
    </xf>
    <xf numFmtId="0" fontId="9" fillId="2" borderId="2" xfId="0" applyFont="1" applyFill="1" applyBorder="1" applyAlignment="1">
      <alignment horizontal="center" vertical="top" wrapText="1"/>
    </xf>
    <xf numFmtId="0" fontId="9" fillId="2" borderId="4" xfId="0" applyFont="1" applyFill="1" applyBorder="1" applyAlignment="1">
      <alignment horizontal="center" vertical="top" wrapText="1"/>
    </xf>
    <xf numFmtId="0" fontId="9" fillId="2" borderId="3" xfId="0" applyFont="1" applyFill="1" applyBorder="1" applyAlignment="1">
      <alignment horizontal="center" vertical="top" wrapText="1"/>
    </xf>
    <xf numFmtId="0" fontId="10" fillId="2" borderId="18" xfId="0" applyFont="1" applyFill="1" applyBorder="1" applyAlignment="1">
      <alignment horizontal="center" vertical="center" wrapText="1"/>
    </xf>
    <xf numFmtId="0" fontId="10" fillId="2" borderId="5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10" fillId="0" borderId="0" xfId="0" applyFont="1" applyAlignment="1">
      <alignment horizontal="left" vertical="center" wrapText="1" shrinkToFit="1"/>
    </xf>
    <xf numFmtId="0" fontId="1" fillId="0" borderId="0" xfId="0" applyFont="1" applyAlignment="1">
      <alignment horizontal="center" vertical="center"/>
    </xf>
  </cellXfs>
  <cellStyles count="3">
    <cellStyle name="Обычный" xfId="0" builtinId="0"/>
    <cellStyle name="Обычный 2" xfId="2"/>
    <cellStyle name="Обычный_Законодательство 2008 (изменение налогового законодательства)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R34"/>
  <sheetViews>
    <sheetView workbookViewId="0">
      <selection activeCell="J2" sqref="J2:M2"/>
    </sheetView>
  </sheetViews>
  <sheetFormatPr defaultRowHeight="14.4" x14ac:dyDescent="0.3"/>
  <cols>
    <col min="1" max="1" width="9.109375" customWidth="1"/>
    <col min="4" max="4" width="25" customWidth="1"/>
    <col min="5" max="5" width="12.5546875" customWidth="1"/>
    <col min="6" max="13" width="10.6640625" customWidth="1"/>
  </cols>
  <sheetData>
    <row r="2" spans="1:18" ht="38.25" customHeight="1" x14ac:dyDescent="0.3">
      <c r="J2" s="204" t="s">
        <v>284</v>
      </c>
      <c r="K2" s="204"/>
      <c r="L2" s="204"/>
      <c r="M2" s="204"/>
      <c r="N2" s="31"/>
      <c r="O2" s="31"/>
    </row>
    <row r="3" spans="1:18" ht="15.75" customHeight="1" x14ac:dyDescent="0.3">
      <c r="A3" s="30"/>
      <c r="B3" s="30"/>
      <c r="C3" s="30"/>
      <c r="D3" s="30"/>
      <c r="E3" s="30"/>
      <c r="F3" s="30"/>
      <c r="G3" s="30"/>
      <c r="H3" s="30"/>
      <c r="I3" s="30"/>
      <c r="J3" s="30"/>
      <c r="K3" s="30"/>
      <c r="L3" s="30"/>
      <c r="M3" s="30"/>
    </row>
    <row r="4" spans="1:18" ht="61.5" customHeight="1" x14ac:dyDescent="0.3">
      <c r="A4" s="29"/>
      <c r="B4" s="29"/>
      <c r="C4" s="29"/>
      <c r="D4" s="29"/>
      <c r="E4" s="29"/>
      <c r="F4" s="29"/>
      <c r="G4" s="29"/>
      <c r="H4" s="29"/>
      <c r="I4" s="29"/>
      <c r="J4" s="203" t="s">
        <v>243</v>
      </c>
      <c r="K4" s="203"/>
      <c r="L4" s="203"/>
      <c r="M4" s="203"/>
    </row>
    <row r="5" spans="1:18" ht="16.5" customHeight="1" x14ac:dyDescent="0.3">
      <c r="A5" s="27"/>
    </row>
    <row r="6" spans="1:18" ht="15.6" x14ac:dyDescent="0.3">
      <c r="A6" s="197" t="s">
        <v>121</v>
      </c>
      <c r="B6" s="197"/>
      <c r="C6" s="197"/>
      <c r="D6" s="197"/>
      <c r="E6" s="197"/>
      <c r="F6" s="197"/>
      <c r="G6" s="197"/>
      <c r="H6" s="197"/>
      <c r="I6" s="197"/>
      <c r="J6" s="197"/>
      <c r="K6" s="197"/>
      <c r="L6" s="197"/>
      <c r="M6" s="197"/>
      <c r="N6" s="197"/>
      <c r="O6" s="197"/>
      <c r="P6" s="197"/>
      <c r="Q6" s="197"/>
      <c r="R6" s="197"/>
    </row>
    <row r="7" spans="1:18" ht="15.6" x14ac:dyDescent="0.3">
      <c r="A7" s="197" t="s">
        <v>89</v>
      </c>
      <c r="B7" s="197"/>
      <c r="C7" s="197"/>
      <c r="D7" s="197"/>
      <c r="E7" s="197"/>
      <c r="F7" s="197"/>
      <c r="G7" s="197"/>
      <c r="H7" s="197"/>
      <c r="I7" s="197"/>
      <c r="J7" s="197"/>
      <c r="K7" s="197"/>
      <c r="L7" s="197"/>
      <c r="M7" s="197"/>
      <c r="N7" s="197"/>
      <c r="O7" s="197"/>
      <c r="P7" s="197"/>
      <c r="Q7" s="197"/>
      <c r="R7" s="197"/>
    </row>
    <row r="8" spans="1:18" ht="15.6" x14ac:dyDescent="0.3">
      <c r="A8" s="197" t="s">
        <v>122</v>
      </c>
      <c r="B8" s="197"/>
      <c r="C8" s="197"/>
      <c r="D8" s="197"/>
      <c r="E8" s="197"/>
      <c r="F8" s="197"/>
      <c r="G8" s="197"/>
      <c r="H8" s="197"/>
      <c r="I8" s="197"/>
      <c r="J8" s="197"/>
      <c r="K8" s="197"/>
      <c r="L8" s="197"/>
      <c r="M8" s="197"/>
      <c r="N8" s="197"/>
      <c r="O8" s="197"/>
      <c r="P8" s="197"/>
      <c r="Q8" s="197"/>
      <c r="R8" s="197"/>
    </row>
    <row r="9" spans="1:18" ht="15.6" x14ac:dyDescent="0.3">
      <c r="A9" s="28"/>
    </row>
    <row r="10" spans="1:18" ht="40.5" customHeight="1" x14ac:dyDescent="0.3">
      <c r="A10" s="206" t="s">
        <v>1</v>
      </c>
      <c r="B10" s="206"/>
      <c r="C10" s="206" t="s">
        <v>123</v>
      </c>
      <c r="D10" s="206" t="s">
        <v>124</v>
      </c>
      <c r="E10" s="206" t="s">
        <v>125</v>
      </c>
      <c r="F10" s="206" t="s">
        <v>126</v>
      </c>
      <c r="G10" s="206"/>
      <c r="H10" s="206"/>
      <c r="I10" s="206"/>
      <c r="J10" s="206"/>
      <c r="K10" s="206"/>
      <c r="L10" s="206"/>
      <c r="M10" s="206"/>
      <c r="N10" s="206"/>
      <c r="O10" s="206"/>
      <c r="P10" s="206"/>
      <c r="Q10" s="206"/>
      <c r="R10" s="206"/>
    </row>
    <row r="11" spans="1:18" x14ac:dyDescent="0.3">
      <c r="A11" s="206"/>
      <c r="B11" s="206"/>
      <c r="C11" s="206"/>
      <c r="D11" s="206"/>
      <c r="E11" s="206"/>
      <c r="F11" s="68" t="s">
        <v>127</v>
      </c>
      <c r="G11" s="68" t="s">
        <v>128</v>
      </c>
      <c r="H11" s="68" t="s">
        <v>76</v>
      </c>
      <c r="I11" s="68" t="s">
        <v>77</v>
      </c>
      <c r="J11" s="68" t="s">
        <v>83</v>
      </c>
      <c r="K11" s="68" t="s">
        <v>86</v>
      </c>
      <c r="L11" s="68" t="s">
        <v>85</v>
      </c>
      <c r="M11" s="68" t="s">
        <v>119</v>
      </c>
      <c r="N11" s="68" t="s">
        <v>233</v>
      </c>
      <c r="O11" s="68" t="s">
        <v>244</v>
      </c>
      <c r="P11" s="68" t="s">
        <v>245</v>
      </c>
      <c r="Q11" s="127" t="s">
        <v>266</v>
      </c>
      <c r="R11" s="127" t="s">
        <v>267</v>
      </c>
    </row>
    <row r="12" spans="1:18" x14ac:dyDescent="0.3">
      <c r="A12" s="68" t="s">
        <v>10</v>
      </c>
      <c r="B12" s="68" t="s">
        <v>11</v>
      </c>
      <c r="C12" s="206"/>
      <c r="D12" s="206"/>
      <c r="E12" s="206"/>
      <c r="F12" s="68" t="s">
        <v>129</v>
      </c>
      <c r="G12" s="68" t="s">
        <v>129</v>
      </c>
      <c r="H12" s="68" t="s">
        <v>129</v>
      </c>
      <c r="I12" s="68" t="s">
        <v>129</v>
      </c>
      <c r="J12" s="68" t="s">
        <v>129</v>
      </c>
      <c r="K12" s="68" t="s">
        <v>129</v>
      </c>
      <c r="L12" s="125" t="s">
        <v>129</v>
      </c>
      <c r="M12" s="125" t="s">
        <v>129</v>
      </c>
      <c r="N12" s="68" t="s">
        <v>130</v>
      </c>
      <c r="O12" s="68" t="s">
        <v>130</v>
      </c>
      <c r="P12" s="68" t="s">
        <v>130</v>
      </c>
      <c r="Q12" s="125" t="s">
        <v>130</v>
      </c>
      <c r="R12" s="125" t="s">
        <v>130</v>
      </c>
    </row>
    <row r="13" spans="1:18" ht="15.75" customHeight="1" x14ac:dyDescent="0.3">
      <c r="A13" s="66" t="s">
        <v>17</v>
      </c>
      <c r="B13" s="68">
        <v>1</v>
      </c>
      <c r="C13" s="68"/>
      <c r="D13" s="198" t="s">
        <v>131</v>
      </c>
      <c r="E13" s="199"/>
      <c r="F13" s="199"/>
      <c r="G13" s="199"/>
      <c r="H13" s="199"/>
      <c r="I13" s="199"/>
      <c r="J13" s="199"/>
      <c r="K13" s="199"/>
      <c r="L13" s="199"/>
      <c r="M13" s="199"/>
      <c r="N13" s="199"/>
      <c r="O13" s="199"/>
      <c r="P13" s="199"/>
      <c r="Q13" s="199"/>
      <c r="R13" s="199"/>
    </row>
    <row r="14" spans="1:18" x14ac:dyDescent="0.3">
      <c r="A14" s="66" t="s">
        <v>17</v>
      </c>
      <c r="B14" s="68">
        <v>1</v>
      </c>
      <c r="C14" s="68">
        <v>1</v>
      </c>
      <c r="D14" s="62" t="s">
        <v>132</v>
      </c>
      <c r="E14" s="68" t="s">
        <v>133</v>
      </c>
      <c r="F14" s="68">
        <v>97.45</v>
      </c>
      <c r="G14" s="68">
        <v>97.2</v>
      </c>
      <c r="H14" s="68">
        <v>97</v>
      </c>
      <c r="I14" s="68">
        <v>96.5</v>
      </c>
      <c r="J14" s="68">
        <v>96.9</v>
      </c>
      <c r="K14" s="68">
        <v>96.3</v>
      </c>
      <c r="L14" s="68">
        <v>95.1</v>
      </c>
      <c r="M14" s="68">
        <v>95.1</v>
      </c>
      <c r="N14" s="125" t="s">
        <v>261</v>
      </c>
      <c r="O14" s="125" t="s">
        <v>261</v>
      </c>
      <c r="P14" s="125" t="s">
        <v>261</v>
      </c>
      <c r="Q14" s="125" t="s">
        <v>261</v>
      </c>
      <c r="R14" s="125" t="s">
        <v>261</v>
      </c>
    </row>
    <row r="15" spans="1:18" ht="30" customHeight="1" x14ac:dyDescent="0.3">
      <c r="A15" s="66" t="s">
        <v>17</v>
      </c>
      <c r="B15" s="68">
        <v>1</v>
      </c>
      <c r="C15" s="68">
        <v>2</v>
      </c>
      <c r="D15" s="62" t="s">
        <v>134</v>
      </c>
      <c r="E15" s="68" t="s">
        <v>135</v>
      </c>
      <c r="F15" s="68">
        <v>1095</v>
      </c>
      <c r="G15" s="68">
        <v>1064</v>
      </c>
      <c r="H15" s="68">
        <v>1070</v>
      </c>
      <c r="I15" s="68">
        <v>1075</v>
      </c>
      <c r="J15" s="68" t="s">
        <v>186</v>
      </c>
      <c r="K15" s="68" t="s">
        <v>186</v>
      </c>
      <c r="L15" s="68" t="s">
        <v>186</v>
      </c>
      <c r="M15" s="68" t="s">
        <v>186</v>
      </c>
      <c r="N15" s="68" t="s">
        <v>186</v>
      </c>
      <c r="O15" s="68" t="s">
        <v>186</v>
      </c>
      <c r="P15" s="68" t="s">
        <v>186</v>
      </c>
      <c r="Q15" s="125" t="s">
        <v>186</v>
      </c>
      <c r="R15" s="129" t="s">
        <v>186</v>
      </c>
    </row>
    <row r="16" spans="1:18" ht="41.25" customHeight="1" x14ac:dyDescent="0.3">
      <c r="A16" s="66" t="s">
        <v>17</v>
      </c>
      <c r="B16" s="68">
        <v>1</v>
      </c>
      <c r="C16" s="68">
        <v>3</v>
      </c>
      <c r="D16" s="33" t="s">
        <v>187</v>
      </c>
      <c r="E16" s="68" t="s">
        <v>136</v>
      </c>
      <c r="F16" s="68">
        <v>255</v>
      </c>
      <c r="G16" s="68">
        <v>255</v>
      </c>
      <c r="H16" s="68">
        <v>250</v>
      </c>
      <c r="I16" s="68">
        <v>250</v>
      </c>
      <c r="J16" s="68" t="s">
        <v>186</v>
      </c>
      <c r="K16" s="68" t="s">
        <v>186</v>
      </c>
      <c r="L16" s="68" t="s">
        <v>186</v>
      </c>
      <c r="M16" s="68" t="s">
        <v>186</v>
      </c>
      <c r="N16" s="68" t="s">
        <v>186</v>
      </c>
      <c r="O16" s="68" t="s">
        <v>186</v>
      </c>
      <c r="P16" s="68" t="s">
        <v>186</v>
      </c>
      <c r="Q16" s="125" t="s">
        <v>186</v>
      </c>
      <c r="R16" s="129" t="s">
        <v>186</v>
      </c>
    </row>
    <row r="17" spans="1:18" ht="64.5" customHeight="1" x14ac:dyDescent="0.3">
      <c r="A17" s="66" t="s">
        <v>17</v>
      </c>
      <c r="B17" s="68">
        <v>1</v>
      </c>
      <c r="C17" s="68">
        <v>4</v>
      </c>
      <c r="D17" s="33" t="s">
        <v>188</v>
      </c>
      <c r="E17" s="68" t="s">
        <v>136</v>
      </c>
      <c r="F17" s="68">
        <v>230</v>
      </c>
      <c r="G17" s="68">
        <v>240</v>
      </c>
      <c r="H17" s="68">
        <v>240</v>
      </c>
      <c r="I17" s="68">
        <v>240</v>
      </c>
      <c r="J17" s="68" t="s">
        <v>186</v>
      </c>
      <c r="K17" s="68" t="s">
        <v>186</v>
      </c>
      <c r="L17" s="68" t="s">
        <v>186</v>
      </c>
      <c r="M17" s="68" t="s">
        <v>186</v>
      </c>
      <c r="N17" s="68" t="s">
        <v>186</v>
      </c>
      <c r="O17" s="68" t="s">
        <v>186</v>
      </c>
      <c r="P17" s="68" t="s">
        <v>186</v>
      </c>
      <c r="Q17" s="125" t="s">
        <v>186</v>
      </c>
      <c r="R17" s="129" t="s">
        <v>186</v>
      </c>
    </row>
    <row r="18" spans="1:18" ht="96.75" customHeight="1" x14ac:dyDescent="0.3">
      <c r="A18" s="66" t="s">
        <v>17</v>
      </c>
      <c r="B18" s="68">
        <v>1</v>
      </c>
      <c r="C18" s="68">
        <v>5</v>
      </c>
      <c r="D18" s="33" t="s">
        <v>189</v>
      </c>
      <c r="E18" s="68" t="s">
        <v>137</v>
      </c>
      <c r="F18" s="68">
        <v>90.2</v>
      </c>
      <c r="G18" s="68">
        <v>94.12</v>
      </c>
      <c r="H18" s="68">
        <v>96</v>
      </c>
      <c r="I18" s="68">
        <v>96</v>
      </c>
      <c r="J18" s="68" t="s">
        <v>186</v>
      </c>
      <c r="K18" s="68" t="s">
        <v>186</v>
      </c>
      <c r="L18" s="68" t="s">
        <v>186</v>
      </c>
      <c r="M18" s="68" t="s">
        <v>186</v>
      </c>
      <c r="N18" s="68" t="s">
        <v>186</v>
      </c>
      <c r="O18" s="68" t="s">
        <v>186</v>
      </c>
      <c r="P18" s="68" t="s">
        <v>186</v>
      </c>
      <c r="Q18" s="125" t="s">
        <v>186</v>
      </c>
      <c r="R18" s="129" t="s">
        <v>186</v>
      </c>
    </row>
    <row r="19" spans="1:18" ht="180" customHeight="1" x14ac:dyDescent="0.3">
      <c r="A19" s="66" t="s">
        <v>17</v>
      </c>
      <c r="B19" s="68">
        <v>1</v>
      </c>
      <c r="C19" s="68">
        <v>6</v>
      </c>
      <c r="D19" s="33" t="s">
        <v>259</v>
      </c>
      <c r="E19" s="68" t="s">
        <v>190</v>
      </c>
      <c r="F19" s="68">
        <v>22</v>
      </c>
      <c r="G19" s="68">
        <v>26</v>
      </c>
      <c r="H19" s="68">
        <v>54</v>
      </c>
      <c r="I19" s="68">
        <v>78</v>
      </c>
      <c r="J19" s="68">
        <v>102</v>
      </c>
      <c r="K19" s="68">
        <v>109</v>
      </c>
      <c r="L19" s="68">
        <v>90</v>
      </c>
      <c r="M19" s="68">
        <v>92</v>
      </c>
      <c r="N19" s="68">
        <v>94</v>
      </c>
      <c r="O19" s="68">
        <v>95</v>
      </c>
      <c r="P19" s="68">
        <v>95</v>
      </c>
      <c r="Q19" s="125">
        <v>95</v>
      </c>
      <c r="R19" s="129">
        <v>95</v>
      </c>
    </row>
    <row r="20" spans="1:18" ht="35.25" customHeight="1" x14ac:dyDescent="0.3">
      <c r="A20" s="66" t="s">
        <v>17</v>
      </c>
      <c r="B20" s="68">
        <v>2</v>
      </c>
      <c r="C20" s="68"/>
      <c r="D20" s="198" t="s">
        <v>138</v>
      </c>
      <c r="E20" s="199"/>
      <c r="F20" s="199"/>
      <c r="G20" s="199"/>
      <c r="H20" s="199"/>
      <c r="I20" s="199"/>
      <c r="J20" s="199"/>
      <c r="K20" s="199"/>
      <c r="L20" s="199"/>
      <c r="M20" s="199"/>
      <c r="N20" s="199"/>
      <c r="O20" s="199"/>
      <c r="P20" s="199"/>
      <c r="Q20" s="199"/>
      <c r="R20" s="200"/>
    </row>
    <row r="21" spans="1:18" ht="41.25" customHeight="1" x14ac:dyDescent="0.3">
      <c r="A21" s="66" t="s">
        <v>17</v>
      </c>
      <c r="B21" s="68">
        <v>2</v>
      </c>
      <c r="C21" s="68">
        <v>1</v>
      </c>
      <c r="D21" s="62" t="s">
        <v>139</v>
      </c>
      <c r="E21" s="68" t="s">
        <v>136</v>
      </c>
      <c r="F21" s="68">
        <v>2457</v>
      </c>
      <c r="G21" s="68">
        <v>2408</v>
      </c>
      <c r="H21" s="68">
        <v>2410</v>
      </c>
      <c r="I21" s="68">
        <v>2410</v>
      </c>
      <c r="J21" s="68">
        <v>809</v>
      </c>
      <c r="K21" s="68">
        <v>13862</v>
      </c>
      <c r="L21" s="68">
        <v>2500</v>
      </c>
      <c r="M21" s="68">
        <v>2500</v>
      </c>
      <c r="N21" s="68">
        <v>2500</v>
      </c>
      <c r="O21" s="68">
        <v>2500</v>
      </c>
      <c r="P21" s="68">
        <v>2500</v>
      </c>
      <c r="Q21" s="125">
        <v>2500</v>
      </c>
      <c r="R21" s="129">
        <v>2500</v>
      </c>
    </row>
    <row r="22" spans="1:18" ht="36" customHeight="1" x14ac:dyDescent="0.3">
      <c r="A22" s="66" t="s">
        <v>17</v>
      </c>
      <c r="B22" s="68">
        <v>3</v>
      </c>
      <c r="C22" s="68"/>
      <c r="D22" s="205" t="s">
        <v>140</v>
      </c>
      <c r="E22" s="205"/>
      <c r="F22" s="205"/>
      <c r="G22" s="205"/>
      <c r="H22" s="205"/>
      <c r="I22" s="205"/>
      <c r="J22" s="205"/>
      <c r="K22" s="205"/>
      <c r="L22" s="205"/>
      <c r="M22" s="205"/>
      <c r="N22" s="63"/>
      <c r="O22" s="63"/>
      <c r="P22" s="63"/>
      <c r="Q22" s="63"/>
      <c r="R22" s="130"/>
    </row>
    <row r="23" spans="1:18" ht="169.5" customHeight="1" x14ac:dyDescent="0.3">
      <c r="A23" s="66" t="s">
        <v>17</v>
      </c>
      <c r="B23" s="68">
        <v>3</v>
      </c>
      <c r="C23" s="68">
        <v>1</v>
      </c>
      <c r="D23" s="62" t="s">
        <v>191</v>
      </c>
      <c r="E23" s="68" t="s">
        <v>137</v>
      </c>
      <c r="F23" s="68">
        <v>9</v>
      </c>
      <c r="G23" s="68">
        <v>9</v>
      </c>
      <c r="H23" s="68">
        <v>16.600000000000001</v>
      </c>
      <c r="I23" s="68">
        <v>20</v>
      </c>
      <c r="J23" s="68" t="s">
        <v>186</v>
      </c>
      <c r="K23" s="68" t="s">
        <v>186</v>
      </c>
      <c r="L23" s="68" t="s">
        <v>186</v>
      </c>
      <c r="M23" s="68" t="s">
        <v>186</v>
      </c>
      <c r="N23" s="68" t="s">
        <v>186</v>
      </c>
      <c r="O23" s="69" t="s">
        <v>186</v>
      </c>
      <c r="P23" s="69" t="s">
        <v>186</v>
      </c>
      <c r="Q23" s="69" t="s">
        <v>186</v>
      </c>
      <c r="R23" s="129" t="s">
        <v>186</v>
      </c>
    </row>
    <row r="24" spans="1:18" ht="219.75" customHeight="1" x14ac:dyDescent="0.3">
      <c r="A24" s="66" t="s">
        <v>17</v>
      </c>
      <c r="B24" s="68">
        <v>3</v>
      </c>
      <c r="C24" s="68">
        <v>2</v>
      </c>
      <c r="D24" s="62" t="s">
        <v>141</v>
      </c>
      <c r="E24" s="68" t="s">
        <v>137</v>
      </c>
      <c r="F24" s="68">
        <v>5.4</v>
      </c>
      <c r="G24" s="68">
        <v>5.4</v>
      </c>
      <c r="H24" s="68">
        <v>4.3499999999999996</v>
      </c>
      <c r="I24" s="68">
        <v>7</v>
      </c>
      <c r="J24" s="68">
        <v>16.7</v>
      </c>
      <c r="K24" s="68">
        <v>8</v>
      </c>
      <c r="L24" s="68">
        <v>8</v>
      </c>
      <c r="M24" s="68">
        <v>8</v>
      </c>
      <c r="N24" s="68">
        <v>8</v>
      </c>
      <c r="O24" s="68">
        <v>8</v>
      </c>
      <c r="P24" s="68">
        <v>8</v>
      </c>
      <c r="Q24" s="125">
        <v>8</v>
      </c>
      <c r="R24" s="129">
        <v>8</v>
      </c>
    </row>
    <row r="25" spans="1:18" ht="230.25" customHeight="1" x14ac:dyDescent="0.3">
      <c r="A25" s="66" t="s">
        <v>17</v>
      </c>
      <c r="B25" s="68">
        <v>3</v>
      </c>
      <c r="C25" s="68">
        <v>3</v>
      </c>
      <c r="D25" s="62" t="s">
        <v>192</v>
      </c>
      <c r="E25" s="68" t="s">
        <v>137</v>
      </c>
      <c r="F25" s="68">
        <v>100</v>
      </c>
      <c r="G25" s="68">
        <v>100</v>
      </c>
      <c r="H25" s="68">
        <v>100</v>
      </c>
      <c r="I25" s="68">
        <v>100</v>
      </c>
      <c r="J25" s="68">
        <v>100</v>
      </c>
      <c r="K25" s="68">
        <v>100</v>
      </c>
      <c r="L25" s="68">
        <v>100</v>
      </c>
      <c r="M25" s="68">
        <v>100</v>
      </c>
      <c r="N25" s="68">
        <v>100</v>
      </c>
      <c r="O25" s="68">
        <v>100</v>
      </c>
      <c r="P25" s="68">
        <v>100</v>
      </c>
      <c r="Q25" s="125">
        <v>100</v>
      </c>
      <c r="R25" s="129">
        <v>100</v>
      </c>
    </row>
    <row r="26" spans="1:18" ht="132" customHeight="1" x14ac:dyDescent="0.3">
      <c r="A26" s="66" t="s">
        <v>17</v>
      </c>
      <c r="B26" s="68">
        <v>3</v>
      </c>
      <c r="C26" s="68">
        <v>4</v>
      </c>
      <c r="D26" s="62" t="s">
        <v>193</v>
      </c>
      <c r="E26" s="68" t="s">
        <v>137</v>
      </c>
      <c r="F26" s="68">
        <v>0</v>
      </c>
      <c r="G26" s="68">
        <v>0</v>
      </c>
      <c r="H26" s="68">
        <v>0</v>
      </c>
      <c r="I26" s="68">
        <v>16.7</v>
      </c>
      <c r="J26" s="68">
        <v>16.7</v>
      </c>
      <c r="K26" s="68">
        <v>20</v>
      </c>
      <c r="L26" s="68">
        <v>20</v>
      </c>
      <c r="M26" s="68">
        <v>20</v>
      </c>
      <c r="N26" s="68">
        <v>20</v>
      </c>
      <c r="O26" s="68">
        <v>20</v>
      </c>
      <c r="P26" s="68">
        <v>20</v>
      </c>
      <c r="Q26" s="125">
        <v>20</v>
      </c>
      <c r="R26" s="129">
        <v>20</v>
      </c>
    </row>
    <row r="27" spans="1:18" s="34" customFormat="1" ht="106.5" customHeight="1" x14ac:dyDescent="0.3">
      <c r="A27" s="66" t="s">
        <v>17</v>
      </c>
      <c r="B27" s="65">
        <v>3</v>
      </c>
      <c r="C27" s="65">
        <v>5</v>
      </c>
      <c r="D27" s="64" t="s">
        <v>194</v>
      </c>
      <c r="E27" s="65" t="s">
        <v>137</v>
      </c>
      <c r="F27" s="65">
        <v>1.5</v>
      </c>
      <c r="G27" s="65">
        <v>1.6</v>
      </c>
      <c r="H27" s="65">
        <v>1</v>
      </c>
      <c r="I27" s="65">
        <v>8.1</v>
      </c>
      <c r="J27" s="65">
        <v>1.7</v>
      </c>
      <c r="K27" s="65">
        <v>8.1</v>
      </c>
      <c r="L27" s="65">
        <v>8.1</v>
      </c>
      <c r="M27" s="65">
        <v>8.1</v>
      </c>
      <c r="N27" s="65">
        <v>8.1</v>
      </c>
      <c r="O27" s="65">
        <v>8.1</v>
      </c>
      <c r="P27" s="65">
        <v>8.1</v>
      </c>
      <c r="Q27" s="65">
        <v>8.1</v>
      </c>
      <c r="R27" s="131">
        <v>8.1</v>
      </c>
    </row>
    <row r="28" spans="1:18" ht="80.25" customHeight="1" x14ac:dyDescent="0.3">
      <c r="A28" s="201" t="s">
        <v>280</v>
      </c>
      <c r="B28" s="202"/>
      <c r="C28" s="202"/>
      <c r="D28" s="202"/>
      <c r="E28" s="202"/>
      <c r="F28" s="202"/>
      <c r="G28" s="202"/>
      <c r="H28" s="202"/>
      <c r="I28" s="202"/>
      <c r="J28" s="202"/>
      <c r="K28" s="202"/>
      <c r="L28" s="202"/>
      <c r="M28" s="202"/>
      <c r="N28" s="202"/>
      <c r="O28" s="202"/>
      <c r="P28" s="202"/>
      <c r="Q28" s="202"/>
      <c r="R28" s="202"/>
    </row>
    <row r="29" spans="1:18" x14ac:dyDescent="0.3">
      <c r="R29" s="47" t="s">
        <v>210</v>
      </c>
    </row>
    <row r="34" spans="11:11" x14ac:dyDescent="0.3">
      <c r="K34" s="122"/>
    </row>
  </sheetData>
  <mergeCells count="14">
    <mergeCell ref="A8:R8"/>
    <mergeCell ref="D20:R20"/>
    <mergeCell ref="A28:R28"/>
    <mergeCell ref="J4:M4"/>
    <mergeCell ref="J2:M2"/>
    <mergeCell ref="D22:M22"/>
    <mergeCell ref="A10:B11"/>
    <mergeCell ref="C10:C12"/>
    <mergeCell ref="D10:D12"/>
    <mergeCell ref="E10:E12"/>
    <mergeCell ref="F10:R10"/>
    <mergeCell ref="D13:R13"/>
    <mergeCell ref="A6:R6"/>
    <mergeCell ref="A7:R7"/>
  </mergeCells>
  <pageMargins left="0.31496062992125984" right="0.31496062992125984" top="0.15748031496062992" bottom="0.15748031496062992" header="0.31496062992125984" footer="0.31496062992125984"/>
  <pageSetup paperSize="9" scale="72" fitToHeight="3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54"/>
  <sheetViews>
    <sheetView workbookViewId="0">
      <selection activeCell="H2" sqref="H2"/>
    </sheetView>
  </sheetViews>
  <sheetFormatPr defaultRowHeight="14.4" x14ac:dyDescent="0.3"/>
  <cols>
    <col min="1" max="4" width="4.109375" customWidth="1"/>
    <col min="5" max="5" width="40.109375" customWidth="1"/>
    <col min="6" max="7" width="36.5546875" customWidth="1"/>
    <col min="8" max="8" width="38.5546875" customWidth="1"/>
    <col min="9" max="9" width="27.88671875" customWidth="1"/>
    <col min="10" max="10" width="1" hidden="1" customWidth="1"/>
  </cols>
  <sheetData>
    <row r="1" spans="1:10" ht="45" customHeight="1" x14ac:dyDescent="0.3">
      <c r="A1" s="29"/>
      <c r="B1" s="29"/>
      <c r="C1" s="29"/>
      <c r="D1" s="29"/>
      <c r="E1" s="29"/>
      <c r="F1" s="29"/>
      <c r="G1" s="29"/>
      <c r="H1" s="203" t="s">
        <v>285</v>
      </c>
      <c r="I1" s="203"/>
      <c r="J1" s="29"/>
    </row>
    <row r="2" spans="1:10" ht="15.6" x14ac:dyDescent="0.3">
      <c r="A2" s="29"/>
      <c r="B2" s="29"/>
      <c r="C2" s="29"/>
      <c r="D2" s="29"/>
      <c r="E2" s="29"/>
      <c r="F2" s="29"/>
      <c r="G2" s="29"/>
      <c r="H2" s="29"/>
      <c r="I2" s="29"/>
      <c r="J2" s="29"/>
    </row>
    <row r="3" spans="1:10" ht="51" customHeight="1" x14ac:dyDescent="0.3">
      <c r="A3" s="60"/>
      <c r="B3" s="29"/>
      <c r="C3" s="29"/>
      <c r="D3" s="29"/>
      <c r="E3" s="29"/>
      <c r="F3" s="29"/>
      <c r="G3" s="29"/>
      <c r="H3" s="203" t="s">
        <v>246</v>
      </c>
      <c r="I3" s="203"/>
      <c r="J3" s="45"/>
    </row>
    <row r="4" spans="1:10" ht="15.6" x14ac:dyDescent="0.3">
      <c r="A4" s="59"/>
      <c r="B4" s="29"/>
      <c r="C4" s="29"/>
      <c r="D4" s="29"/>
      <c r="E4" s="29"/>
      <c r="F4" s="29"/>
      <c r="G4" s="29"/>
      <c r="H4" s="29"/>
      <c r="I4" s="29"/>
      <c r="J4" s="29"/>
    </row>
    <row r="5" spans="1:10" ht="15.6" x14ac:dyDescent="0.3">
      <c r="A5" s="243" t="s">
        <v>142</v>
      </c>
      <c r="B5" s="243"/>
      <c r="C5" s="243"/>
      <c r="D5" s="243"/>
      <c r="E5" s="243"/>
      <c r="F5" s="243"/>
      <c r="G5" s="243"/>
      <c r="H5" s="243"/>
      <c r="I5" s="243"/>
      <c r="J5" s="243"/>
    </row>
    <row r="6" spans="1:10" ht="15.6" x14ac:dyDescent="0.3">
      <c r="A6" s="243" t="s">
        <v>89</v>
      </c>
      <c r="B6" s="243"/>
      <c r="C6" s="243"/>
      <c r="D6" s="243"/>
      <c r="E6" s="243"/>
      <c r="F6" s="243"/>
      <c r="G6" s="243"/>
      <c r="H6" s="243"/>
      <c r="I6" s="243"/>
      <c r="J6" s="243"/>
    </row>
    <row r="7" spans="1:10" ht="15.6" x14ac:dyDescent="0.3">
      <c r="A7" s="244" t="s">
        <v>122</v>
      </c>
      <c r="B7" s="244"/>
      <c r="C7" s="244"/>
      <c r="D7" s="244"/>
      <c r="E7" s="244"/>
      <c r="F7" s="244"/>
      <c r="G7" s="244"/>
      <c r="H7" s="244"/>
      <c r="I7" s="244"/>
      <c r="J7" s="29"/>
    </row>
    <row r="8" spans="1:10" ht="15.6" x14ac:dyDescent="0.3">
      <c r="A8" s="58"/>
      <c r="B8" s="29"/>
      <c r="C8" s="29"/>
      <c r="D8" s="29"/>
      <c r="E8" s="29"/>
      <c r="F8" s="29"/>
      <c r="G8" s="29"/>
      <c r="H8" s="29"/>
      <c r="I8" s="29"/>
      <c r="J8" s="29"/>
    </row>
    <row r="9" spans="1:10" ht="15.6" x14ac:dyDescent="0.3">
      <c r="A9" s="209" t="s">
        <v>1</v>
      </c>
      <c r="B9" s="209"/>
      <c r="C9" s="209"/>
      <c r="D9" s="209"/>
      <c r="E9" s="209" t="s">
        <v>143</v>
      </c>
      <c r="F9" s="209" t="s">
        <v>144</v>
      </c>
      <c r="G9" s="209" t="s">
        <v>145</v>
      </c>
      <c r="H9" s="209" t="s">
        <v>146</v>
      </c>
      <c r="I9" s="209" t="s">
        <v>147</v>
      </c>
      <c r="J9" s="29"/>
    </row>
    <row r="10" spans="1:10" ht="31.2" x14ac:dyDescent="0.3">
      <c r="A10" s="52" t="s">
        <v>10</v>
      </c>
      <c r="B10" s="52" t="s">
        <v>11</v>
      </c>
      <c r="C10" s="52" t="s">
        <v>12</v>
      </c>
      <c r="D10" s="52" t="s">
        <v>13</v>
      </c>
      <c r="E10" s="209"/>
      <c r="F10" s="209"/>
      <c r="G10" s="209"/>
      <c r="H10" s="209"/>
      <c r="I10" s="209"/>
      <c r="J10" s="29"/>
    </row>
    <row r="11" spans="1:10" ht="45" customHeight="1" x14ac:dyDescent="0.3">
      <c r="A11" s="213" t="s">
        <v>17</v>
      </c>
      <c r="B11" s="213">
        <v>1</v>
      </c>
      <c r="C11" s="242"/>
      <c r="D11" s="242"/>
      <c r="E11" s="245" t="s">
        <v>148</v>
      </c>
      <c r="F11" s="67" t="s">
        <v>238</v>
      </c>
      <c r="G11" s="209" t="s">
        <v>262</v>
      </c>
      <c r="H11" s="224" t="s">
        <v>149</v>
      </c>
      <c r="I11" s="210"/>
      <c r="J11" s="29"/>
    </row>
    <row r="12" spans="1:10" ht="15.6" x14ac:dyDescent="0.3">
      <c r="A12" s="213"/>
      <c r="B12" s="213"/>
      <c r="C12" s="242"/>
      <c r="D12" s="242"/>
      <c r="E12" s="245"/>
      <c r="F12" s="207" t="s">
        <v>36</v>
      </c>
      <c r="G12" s="209"/>
      <c r="H12" s="224"/>
      <c r="I12" s="210"/>
      <c r="J12" s="29"/>
    </row>
    <row r="13" spans="1:10" ht="15.6" x14ac:dyDescent="0.3">
      <c r="A13" s="213"/>
      <c r="B13" s="213"/>
      <c r="C13" s="242"/>
      <c r="D13" s="242"/>
      <c r="E13" s="245"/>
      <c r="F13" s="215"/>
      <c r="G13" s="209"/>
      <c r="H13" s="224"/>
      <c r="I13" s="210"/>
      <c r="J13" s="29"/>
    </row>
    <row r="14" spans="1:10" ht="95.25" customHeight="1" x14ac:dyDescent="0.3">
      <c r="A14" s="213"/>
      <c r="B14" s="213"/>
      <c r="C14" s="242"/>
      <c r="D14" s="242"/>
      <c r="E14" s="245"/>
      <c r="F14" s="208"/>
      <c r="G14" s="209"/>
      <c r="H14" s="224"/>
      <c r="I14" s="210"/>
      <c r="J14" s="29"/>
    </row>
    <row r="15" spans="1:10" ht="46.5" customHeight="1" x14ac:dyDescent="0.3">
      <c r="A15" s="213" t="s">
        <v>17</v>
      </c>
      <c r="B15" s="213">
        <v>1</v>
      </c>
      <c r="C15" s="213" t="s">
        <v>18</v>
      </c>
      <c r="D15" s="242"/>
      <c r="E15" s="230" t="s">
        <v>97</v>
      </c>
      <c r="F15" s="212" t="s">
        <v>239</v>
      </c>
      <c r="G15" s="209" t="s">
        <v>262</v>
      </c>
      <c r="H15" s="210"/>
      <c r="I15" s="210"/>
      <c r="J15" s="29"/>
    </row>
    <row r="16" spans="1:10" ht="46.5" customHeight="1" x14ac:dyDescent="0.3">
      <c r="A16" s="213"/>
      <c r="B16" s="213"/>
      <c r="C16" s="213"/>
      <c r="D16" s="242"/>
      <c r="E16" s="230"/>
      <c r="F16" s="212"/>
      <c r="G16" s="209"/>
      <c r="H16" s="210"/>
      <c r="I16" s="210"/>
      <c r="J16" s="29"/>
    </row>
    <row r="17" spans="1:10" ht="46.5" customHeight="1" x14ac:dyDescent="0.3">
      <c r="A17" s="213"/>
      <c r="B17" s="213"/>
      <c r="C17" s="213"/>
      <c r="D17" s="242"/>
      <c r="E17" s="230"/>
      <c r="F17" s="212"/>
      <c r="G17" s="209"/>
      <c r="H17" s="210"/>
      <c r="I17" s="210"/>
      <c r="J17" s="29"/>
    </row>
    <row r="18" spans="1:10" ht="46.5" customHeight="1" x14ac:dyDescent="0.3">
      <c r="A18" s="211" t="s">
        <v>17</v>
      </c>
      <c r="B18" s="220">
        <v>1</v>
      </c>
      <c r="C18" s="220" t="s">
        <v>18</v>
      </c>
      <c r="D18" s="220">
        <v>1</v>
      </c>
      <c r="E18" s="224" t="s">
        <v>150</v>
      </c>
      <c r="F18" s="212" t="s">
        <v>239</v>
      </c>
      <c r="G18" s="209" t="s">
        <v>151</v>
      </c>
      <c r="H18" s="229" t="s">
        <v>152</v>
      </c>
      <c r="I18" s="48" t="s">
        <v>153</v>
      </c>
      <c r="J18" s="29"/>
    </row>
    <row r="19" spans="1:10" ht="46.5" customHeight="1" x14ac:dyDescent="0.3">
      <c r="A19" s="211"/>
      <c r="B19" s="221"/>
      <c r="C19" s="221"/>
      <c r="D19" s="221"/>
      <c r="E19" s="224"/>
      <c r="F19" s="212"/>
      <c r="G19" s="209"/>
      <c r="H19" s="229"/>
      <c r="I19" s="48" t="s">
        <v>154</v>
      </c>
      <c r="J19" s="29"/>
    </row>
    <row r="20" spans="1:10" ht="46.5" customHeight="1" x14ac:dyDescent="0.3">
      <c r="A20" s="211"/>
      <c r="B20" s="222"/>
      <c r="C20" s="222"/>
      <c r="D20" s="222"/>
      <c r="E20" s="224"/>
      <c r="F20" s="212"/>
      <c r="G20" s="209"/>
      <c r="H20" s="229"/>
      <c r="I20" s="48"/>
      <c r="J20" s="29"/>
    </row>
    <row r="21" spans="1:10" ht="46.5" customHeight="1" x14ac:dyDescent="0.3">
      <c r="A21" s="211" t="s">
        <v>17</v>
      </c>
      <c r="B21" s="211">
        <v>1</v>
      </c>
      <c r="C21" s="211" t="s">
        <v>18</v>
      </c>
      <c r="D21" s="211">
        <v>2</v>
      </c>
      <c r="E21" s="229" t="s">
        <v>155</v>
      </c>
      <c r="F21" s="212" t="s">
        <v>36</v>
      </c>
      <c r="G21" s="209" t="s">
        <v>262</v>
      </c>
      <c r="H21" s="229" t="s">
        <v>152</v>
      </c>
      <c r="I21" s="48" t="s">
        <v>153</v>
      </c>
      <c r="J21" s="29"/>
    </row>
    <row r="22" spans="1:10" ht="46.5" customHeight="1" x14ac:dyDescent="0.3">
      <c r="A22" s="211"/>
      <c r="B22" s="211"/>
      <c r="C22" s="211"/>
      <c r="D22" s="211"/>
      <c r="E22" s="229"/>
      <c r="F22" s="212"/>
      <c r="G22" s="209"/>
      <c r="H22" s="229"/>
      <c r="I22" s="207" t="s">
        <v>154</v>
      </c>
      <c r="J22" s="29"/>
    </row>
    <row r="23" spans="1:10" ht="8.25" customHeight="1" x14ac:dyDescent="0.3">
      <c r="A23" s="211"/>
      <c r="B23" s="211"/>
      <c r="C23" s="211"/>
      <c r="D23" s="211"/>
      <c r="E23" s="229"/>
      <c r="F23" s="212"/>
      <c r="G23" s="209"/>
      <c r="H23" s="229"/>
      <c r="I23" s="208"/>
      <c r="J23" s="29"/>
    </row>
    <row r="24" spans="1:10" ht="46.5" customHeight="1" x14ac:dyDescent="0.3">
      <c r="A24" s="213" t="s">
        <v>17</v>
      </c>
      <c r="B24" s="213">
        <v>1</v>
      </c>
      <c r="C24" s="213" t="s">
        <v>21</v>
      </c>
      <c r="D24" s="242"/>
      <c r="E24" s="228" t="s">
        <v>156</v>
      </c>
      <c r="F24" s="212" t="s">
        <v>239</v>
      </c>
      <c r="G24" s="209" t="s">
        <v>262</v>
      </c>
      <c r="H24" s="210"/>
      <c r="I24" s="210"/>
      <c r="J24" s="29"/>
    </row>
    <row r="25" spans="1:10" ht="46.5" customHeight="1" x14ac:dyDescent="0.3">
      <c r="A25" s="213"/>
      <c r="B25" s="213"/>
      <c r="C25" s="213"/>
      <c r="D25" s="242"/>
      <c r="E25" s="228"/>
      <c r="F25" s="212"/>
      <c r="G25" s="209"/>
      <c r="H25" s="210"/>
      <c r="I25" s="210"/>
      <c r="J25" s="29"/>
    </row>
    <row r="26" spans="1:10" ht="46.5" customHeight="1" x14ac:dyDescent="0.3">
      <c r="A26" s="211" t="s">
        <v>17</v>
      </c>
      <c r="B26" s="211">
        <v>1</v>
      </c>
      <c r="C26" s="211" t="s">
        <v>21</v>
      </c>
      <c r="D26" s="211">
        <v>1</v>
      </c>
      <c r="E26" s="229" t="s">
        <v>157</v>
      </c>
      <c r="F26" s="212" t="s">
        <v>239</v>
      </c>
      <c r="G26" s="209" t="s">
        <v>262</v>
      </c>
      <c r="H26" s="224" t="s">
        <v>158</v>
      </c>
      <c r="I26" s="207" t="s">
        <v>153</v>
      </c>
      <c r="J26" s="29"/>
    </row>
    <row r="27" spans="1:10" ht="2.25" customHeight="1" x14ac:dyDescent="0.3">
      <c r="A27" s="211"/>
      <c r="B27" s="211"/>
      <c r="C27" s="211"/>
      <c r="D27" s="211"/>
      <c r="E27" s="229"/>
      <c r="F27" s="212"/>
      <c r="G27" s="209"/>
      <c r="H27" s="224"/>
      <c r="I27" s="215"/>
      <c r="J27" s="29"/>
    </row>
    <row r="28" spans="1:10" ht="10.5" customHeight="1" x14ac:dyDescent="0.3">
      <c r="A28" s="211"/>
      <c r="B28" s="211"/>
      <c r="C28" s="211"/>
      <c r="D28" s="211"/>
      <c r="E28" s="229"/>
      <c r="F28" s="212"/>
      <c r="G28" s="209"/>
      <c r="H28" s="224"/>
      <c r="I28" s="208"/>
      <c r="J28" s="29"/>
    </row>
    <row r="29" spans="1:10" ht="46.5" customHeight="1" x14ac:dyDescent="0.3">
      <c r="A29" s="213" t="s">
        <v>17</v>
      </c>
      <c r="B29" s="213">
        <v>1</v>
      </c>
      <c r="C29" s="213" t="s">
        <v>19</v>
      </c>
      <c r="D29" s="211"/>
      <c r="E29" s="228" t="s">
        <v>159</v>
      </c>
      <c r="F29" s="67" t="s">
        <v>239</v>
      </c>
      <c r="G29" s="209" t="s">
        <v>151</v>
      </c>
      <c r="H29" s="229" t="s">
        <v>228</v>
      </c>
      <c r="I29" s="210"/>
      <c r="J29" s="29"/>
    </row>
    <row r="30" spans="1:10" ht="46.5" customHeight="1" x14ac:dyDescent="0.3">
      <c r="A30" s="213"/>
      <c r="B30" s="213"/>
      <c r="C30" s="213"/>
      <c r="D30" s="211"/>
      <c r="E30" s="228"/>
      <c r="F30" s="236" t="s">
        <v>184</v>
      </c>
      <c r="G30" s="209"/>
      <c r="H30" s="229"/>
      <c r="I30" s="210"/>
      <c r="J30" s="29"/>
    </row>
    <row r="31" spans="1:10" ht="46.5" hidden="1" customHeight="1" x14ac:dyDescent="0.3">
      <c r="A31" s="213"/>
      <c r="B31" s="213"/>
      <c r="C31" s="213"/>
      <c r="D31" s="211"/>
      <c r="E31" s="228"/>
      <c r="F31" s="236"/>
      <c r="G31" s="209"/>
      <c r="H31" s="229"/>
      <c r="I31" s="210"/>
      <c r="J31" s="29"/>
    </row>
    <row r="32" spans="1:10" ht="0.75" customHeight="1" x14ac:dyDescent="0.3">
      <c r="A32" s="213"/>
      <c r="B32" s="213"/>
      <c r="C32" s="213"/>
      <c r="D32" s="211"/>
      <c r="E32" s="228"/>
      <c r="F32" s="236"/>
      <c r="G32" s="209"/>
      <c r="H32" s="229"/>
      <c r="I32" s="210"/>
      <c r="J32" s="29"/>
    </row>
    <row r="33" spans="1:10" ht="46.5" customHeight="1" x14ac:dyDescent="0.3">
      <c r="A33" s="211" t="s">
        <v>17</v>
      </c>
      <c r="B33" s="211">
        <v>1</v>
      </c>
      <c r="C33" s="211" t="s">
        <v>19</v>
      </c>
      <c r="D33" s="211">
        <v>1</v>
      </c>
      <c r="E33" s="224" t="s">
        <v>67</v>
      </c>
      <c r="F33" s="212" t="s">
        <v>240</v>
      </c>
      <c r="G33" s="209" t="s">
        <v>151</v>
      </c>
      <c r="H33" s="229" t="s">
        <v>227</v>
      </c>
      <c r="I33" s="48" t="s">
        <v>160</v>
      </c>
      <c r="J33" s="29"/>
    </row>
    <row r="34" spans="1:10" ht="46.5" customHeight="1" x14ac:dyDescent="0.3">
      <c r="A34" s="211"/>
      <c r="B34" s="211"/>
      <c r="C34" s="211"/>
      <c r="D34" s="211"/>
      <c r="E34" s="224"/>
      <c r="F34" s="212"/>
      <c r="G34" s="209"/>
      <c r="H34" s="229"/>
      <c r="I34" s="207" t="s">
        <v>161</v>
      </c>
      <c r="J34" s="29"/>
    </row>
    <row r="35" spans="1:10" ht="21" customHeight="1" x14ac:dyDescent="0.3">
      <c r="A35" s="211"/>
      <c r="B35" s="211"/>
      <c r="C35" s="211"/>
      <c r="D35" s="211"/>
      <c r="E35" s="224"/>
      <c r="F35" s="212"/>
      <c r="G35" s="209"/>
      <c r="H35" s="229"/>
      <c r="I35" s="215"/>
      <c r="J35" s="29"/>
    </row>
    <row r="36" spans="1:10" ht="5.25" customHeight="1" x14ac:dyDescent="0.3">
      <c r="A36" s="211"/>
      <c r="B36" s="211"/>
      <c r="C36" s="211"/>
      <c r="D36" s="211"/>
      <c r="E36" s="224"/>
      <c r="F36" s="212"/>
      <c r="G36" s="209"/>
      <c r="H36" s="229"/>
      <c r="I36" s="208"/>
      <c r="J36" s="29"/>
    </row>
    <row r="37" spans="1:10" ht="46.5" customHeight="1" x14ac:dyDescent="0.3">
      <c r="A37" s="211" t="s">
        <v>17</v>
      </c>
      <c r="B37" s="211">
        <v>1</v>
      </c>
      <c r="C37" s="211" t="s">
        <v>19</v>
      </c>
      <c r="D37" s="211">
        <v>2</v>
      </c>
      <c r="E37" s="241" t="s">
        <v>24</v>
      </c>
      <c r="F37" s="67" t="s">
        <v>239</v>
      </c>
      <c r="G37" s="209" t="s">
        <v>151</v>
      </c>
      <c r="H37" s="224" t="s">
        <v>162</v>
      </c>
      <c r="I37" s="48" t="s">
        <v>226</v>
      </c>
      <c r="J37" s="29"/>
    </row>
    <row r="38" spans="1:10" ht="46.5" customHeight="1" x14ac:dyDescent="0.3">
      <c r="A38" s="211"/>
      <c r="B38" s="211"/>
      <c r="C38" s="211"/>
      <c r="D38" s="211"/>
      <c r="E38" s="241"/>
      <c r="F38" s="236" t="s">
        <v>184</v>
      </c>
      <c r="G38" s="209"/>
      <c r="H38" s="224"/>
      <c r="I38" s="207" t="s">
        <v>161</v>
      </c>
      <c r="J38" s="29"/>
    </row>
    <row r="39" spans="1:10" ht="9.75" customHeight="1" x14ac:dyDescent="0.3">
      <c r="A39" s="211"/>
      <c r="B39" s="211"/>
      <c r="C39" s="211"/>
      <c r="D39" s="211"/>
      <c r="E39" s="241"/>
      <c r="F39" s="236"/>
      <c r="G39" s="209"/>
      <c r="H39" s="224"/>
      <c r="I39" s="208"/>
      <c r="J39" s="29"/>
    </row>
    <row r="40" spans="1:10" ht="46.5" customHeight="1" x14ac:dyDescent="0.3">
      <c r="A40" s="211" t="s">
        <v>17</v>
      </c>
      <c r="B40" s="211">
        <v>1</v>
      </c>
      <c r="C40" s="211" t="s">
        <v>17</v>
      </c>
      <c r="D40" s="211">
        <v>3</v>
      </c>
      <c r="E40" s="229" t="s">
        <v>225</v>
      </c>
      <c r="F40" s="67" t="s">
        <v>239</v>
      </c>
      <c r="G40" s="209" t="s">
        <v>151</v>
      </c>
      <c r="H40" s="224" t="s">
        <v>163</v>
      </c>
      <c r="I40" s="48" t="s">
        <v>223</v>
      </c>
      <c r="J40" s="29"/>
    </row>
    <row r="41" spans="1:10" ht="46.5" customHeight="1" x14ac:dyDescent="0.3">
      <c r="A41" s="211"/>
      <c r="B41" s="211"/>
      <c r="C41" s="211"/>
      <c r="D41" s="211"/>
      <c r="E41" s="229"/>
      <c r="F41" s="236" t="s">
        <v>184</v>
      </c>
      <c r="G41" s="209"/>
      <c r="H41" s="224"/>
      <c r="I41" s="48" t="s">
        <v>161</v>
      </c>
      <c r="J41" s="29"/>
    </row>
    <row r="42" spans="1:10" ht="55.5" customHeight="1" x14ac:dyDescent="0.3">
      <c r="A42" s="211"/>
      <c r="B42" s="211"/>
      <c r="C42" s="211"/>
      <c r="D42" s="211"/>
      <c r="E42" s="229"/>
      <c r="F42" s="236"/>
      <c r="G42" s="209"/>
      <c r="H42" s="224"/>
      <c r="I42" s="48"/>
      <c r="J42" s="29"/>
    </row>
    <row r="43" spans="1:10" ht="46.5" customHeight="1" x14ac:dyDescent="0.3">
      <c r="A43" s="211" t="s">
        <v>17</v>
      </c>
      <c r="B43" s="211">
        <v>1</v>
      </c>
      <c r="C43" s="211" t="s">
        <v>19</v>
      </c>
      <c r="D43" s="211">
        <v>4</v>
      </c>
      <c r="E43" s="224" t="s">
        <v>26</v>
      </c>
      <c r="F43" s="67" t="s">
        <v>239</v>
      </c>
      <c r="G43" s="209" t="s">
        <v>151</v>
      </c>
      <c r="H43" s="224" t="s">
        <v>163</v>
      </c>
      <c r="I43" s="48" t="s">
        <v>223</v>
      </c>
      <c r="J43" s="29"/>
    </row>
    <row r="44" spans="1:10" ht="46.5" customHeight="1" x14ac:dyDescent="0.3">
      <c r="A44" s="211"/>
      <c r="B44" s="211"/>
      <c r="C44" s="211"/>
      <c r="D44" s="211"/>
      <c r="E44" s="224"/>
      <c r="F44" s="236" t="s">
        <v>184</v>
      </c>
      <c r="G44" s="209"/>
      <c r="H44" s="224"/>
      <c r="I44" s="207" t="s">
        <v>161</v>
      </c>
      <c r="J44" s="29"/>
    </row>
    <row r="45" spans="1:10" ht="4.5" customHeight="1" x14ac:dyDescent="0.3">
      <c r="A45" s="211"/>
      <c r="B45" s="211"/>
      <c r="C45" s="211"/>
      <c r="D45" s="211"/>
      <c r="E45" s="224"/>
      <c r="F45" s="236"/>
      <c r="G45" s="209"/>
      <c r="H45" s="224"/>
      <c r="I45" s="208"/>
      <c r="J45" s="29"/>
    </row>
    <row r="46" spans="1:10" ht="46.5" customHeight="1" x14ac:dyDescent="0.3">
      <c r="A46" s="213" t="s">
        <v>17</v>
      </c>
      <c r="B46" s="213">
        <v>1</v>
      </c>
      <c r="C46" s="213" t="s">
        <v>17</v>
      </c>
      <c r="D46" s="213"/>
      <c r="E46" s="228" t="s">
        <v>164</v>
      </c>
      <c r="F46" s="67" t="s">
        <v>239</v>
      </c>
      <c r="G46" s="209" t="s">
        <v>151</v>
      </c>
      <c r="H46" s="224" t="s">
        <v>163</v>
      </c>
      <c r="I46" s="210"/>
      <c r="J46" s="29"/>
    </row>
    <row r="47" spans="1:10" ht="46.5" customHeight="1" x14ac:dyDescent="0.3">
      <c r="A47" s="213"/>
      <c r="B47" s="213"/>
      <c r="C47" s="213"/>
      <c r="D47" s="213"/>
      <c r="E47" s="228"/>
      <c r="F47" s="236" t="s">
        <v>184</v>
      </c>
      <c r="G47" s="209"/>
      <c r="H47" s="224"/>
      <c r="I47" s="210"/>
      <c r="J47" s="29"/>
    </row>
    <row r="48" spans="1:10" ht="9.75" customHeight="1" x14ac:dyDescent="0.3">
      <c r="A48" s="213"/>
      <c r="B48" s="213"/>
      <c r="C48" s="213"/>
      <c r="D48" s="213"/>
      <c r="E48" s="228"/>
      <c r="F48" s="236"/>
      <c r="G48" s="209"/>
      <c r="H48" s="224"/>
      <c r="I48" s="210"/>
      <c r="J48" s="29"/>
    </row>
    <row r="49" spans="1:10" ht="46.5" customHeight="1" x14ac:dyDescent="0.3">
      <c r="A49" s="211" t="s">
        <v>17</v>
      </c>
      <c r="B49" s="211">
        <v>1</v>
      </c>
      <c r="C49" s="211" t="s">
        <v>17</v>
      </c>
      <c r="D49" s="211">
        <v>1</v>
      </c>
      <c r="E49" s="224" t="s">
        <v>28</v>
      </c>
      <c r="F49" s="67" t="s">
        <v>239</v>
      </c>
      <c r="G49" s="209" t="s">
        <v>151</v>
      </c>
      <c r="H49" s="224" t="s">
        <v>163</v>
      </c>
      <c r="I49" s="48" t="s">
        <v>224</v>
      </c>
      <c r="J49" s="29"/>
    </row>
    <row r="50" spans="1:10" ht="46.5" customHeight="1" x14ac:dyDescent="0.3">
      <c r="A50" s="211"/>
      <c r="B50" s="211"/>
      <c r="C50" s="211"/>
      <c r="D50" s="211"/>
      <c r="E50" s="224"/>
      <c r="F50" s="237" t="s">
        <v>184</v>
      </c>
      <c r="G50" s="209"/>
      <c r="H50" s="224"/>
      <c r="I50" s="207" t="s">
        <v>161</v>
      </c>
      <c r="J50" s="29"/>
    </row>
    <row r="51" spans="1:10" ht="9" customHeight="1" x14ac:dyDescent="0.3">
      <c r="A51" s="211"/>
      <c r="B51" s="211"/>
      <c r="C51" s="211"/>
      <c r="D51" s="211"/>
      <c r="E51" s="224"/>
      <c r="F51" s="238"/>
      <c r="G51" s="209"/>
      <c r="H51" s="224"/>
      <c r="I51" s="215"/>
      <c r="J51" s="29"/>
    </row>
    <row r="52" spans="1:10" ht="6" customHeight="1" x14ac:dyDescent="0.3">
      <c r="A52" s="211"/>
      <c r="B52" s="211"/>
      <c r="C52" s="211"/>
      <c r="D52" s="211"/>
      <c r="E52" s="224"/>
      <c r="F52" s="239"/>
      <c r="G52" s="209"/>
      <c r="H52" s="224"/>
      <c r="I52" s="208"/>
      <c r="J52" s="29"/>
    </row>
    <row r="53" spans="1:10" ht="46.5" customHeight="1" x14ac:dyDescent="0.3">
      <c r="A53" s="211" t="s">
        <v>17</v>
      </c>
      <c r="B53" s="211">
        <v>1</v>
      </c>
      <c r="C53" s="211" t="s">
        <v>17</v>
      </c>
      <c r="D53" s="211">
        <v>2</v>
      </c>
      <c r="E53" s="224" t="s">
        <v>81</v>
      </c>
      <c r="F53" s="67" t="s">
        <v>239</v>
      </c>
      <c r="G53" s="209" t="s">
        <v>151</v>
      </c>
      <c r="H53" s="224" t="s">
        <v>163</v>
      </c>
      <c r="I53" s="48" t="s">
        <v>223</v>
      </c>
      <c r="J53" s="29"/>
    </row>
    <row r="54" spans="1:10" ht="46.5" customHeight="1" x14ac:dyDescent="0.3">
      <c r="A54" s="211"/>
      <c r="B54" s="211"/>
      <c r="C54" s="211"/>
      <c r="D54" s="211"/>
      <c r="E54" s="224"/>
      <c r="F54" s="236" t="s">
        <v>184</v>
      </c>
      <c r="G54" s="209"/>
      <c r="H54" s="224"/>
      <c r="I54" s="207" t="s">
        <v>161</v>
      </c>
      <c r="J54" s="29"/>
    </row>
    <row r="55" spans="1:10" ht="4.5" customHeight="1" x14ac:dyDescent="0.3">
      <c r="A55" s="211"/>
      <c r="B55" s="211"/>
      <c r="C55" s="211"/>
      <c r="D55" s="211"/>
      <c r="E55" s="224"/>
      <c r="F55" s="236"/>
      <c r="G55" s="209"/>
      <c r="H55" s="224"/>
      <c r="I55" s="215"/>
      <c r="J55" s="29"/>
    </row>
    <row r="56" spans="1:10" ht="4.5" customHeight="1" x14ac:dyDescent="0.3">
      <c r="A56" s="211"/>
      <c r="B56" s="211"/>
      <c r="C56" s="211"/>
      <c r="D56" s="211"/>
      <c r="E56" s="224"/>
      <c r="F56" s="236"/>
      <c r="G56" s="209"/>
      <c r="H56" s="224"/>
      <c r="I56" s="208"/>
      <c r="J56" s="29"/>
    </row>
    <row r="57" spans="1:10" ht="46.5" customHeight="1" x14ac:dyDescent="0.3">
      <c r="A57" s="213" t="s">
        <v>17</v>
      </c>
      <c r="B57" s="213">
        <v>1</v>
      </c>
      <c r="C57" s="213" t="s">
        <v>46</v>
      </c>
      <c r="D57" s="211"/>
      <c r="E57" s="228" t="s">
        <v>165</v>
      </c>
      <c r="F57" s="212" t="s">
        <v>239</v>
      </c>
      <c r="G57" s="209" t="s">
        <v>262</v>
      </c>
      <c r="H57" s="210"/>
      <c r="I57" s="210"/>
      <c r="J57" s="29"/>
    </row>
    <row r="58" spans="1:10" ht="46.5" customHeight="1" x14ac:dyDescent="0.3">
      <c r="A58" s="213"/>
      <c r="B58" s="213"/>
      <c r="C58" s="213"/>
      <c r="D58" s="211"/>
      <c r="E58" s="228"/>
      <c r="F58" s="212"/>
      <c r="G58" s="209"/>
      <c r="H58" s="210"/>
      <c r="I58" s="210"/>
      <c r="J58" s="29"/>
    </row>
    <row r="59" spans="1:10" ht="46.5" customHeight="1" x14ac:dyDescent="0.3">
      <c r="A59" s="213"/>
      <c r="B59" s="213"/>
      <c r="C59" s="213"/>
      <c r="D59" s="211"/>
      <c r="E59" s="228"/>
      <c r="F59" s="212"/>
      <c r="G59" s="209"/>
      <c r="H59" s="210"/>
      <c r="I59" s="210"/>
      <c r="J59" s="29"/>
    </row>
    <row r="60" spans="1:10" ht="24" customHeight="1" x14ac:dyDescent="0.3">
      <c r="A60" s="213"/>
      <c r="B60" s="213"/>
      <c r="C60" s="213"/>
      <c r="D60" s="211"/>
      <c r="E60" s="228"/>
      <c r="F60" s="212"/>
      <c r="G60" s="209"/>
      <c r="H60" s="210"/>
      <c r="I60" s="210"/>
      <c r="J60" s="29"/>
    </row>
    <row r="61" spans="1:10" ht="46.5" customHeight="1" x14ac:dyDescent="0.3">
      <c r="A61" s="211" t="s">
        <v>17</v>
      </c>
      <c r="B61" s="211">
        <v>1</v>
      </c>
      <c r="C61" s="211" t="s">
        <v>46</v>
      </c>
      <c r="D61" s="211">
        <v>1</v>
      </c>
      <c r="E61" s="224" t="s">
        <v>166</v>
      </c>
      <c r="F61" s="212" t="s">
        <v>239</v>
      </c>
      <c r="G61" s="209" t="s">
        <v>262</v>
      </c>
      <c r="H61" s="210" t="s">
        <v>167</v>
      </c>
      <c r="I61" s="210" t="s">
        <v>195</v>
      </c>
      <c r="J61" s="29"/>
    </row>
    <row r="62" spans="1:10" ht="46.5" customHeight="1" x14ac:dyDescent="0.3">
      <c r="A62" s="211"/>
      <c r="B62" s="211"/>
      <c r="C62" s="211"/>
      <c r="D62" s="211"/>
      <c r="E62" s="224"/>
      <c r="F62" s="212"/>
      <c r="G62" s="209"/>
      <c r="H62" s="210"/>
      <c r="I62" s="210"/>
      <c r="J62" s="29"/>
    </row>
    <row r="63" spans="1:10" ht="46.5" customHeight="1" x14ac:dyDescent="0.3">
      <c r="A63" s="211"/>
      <c r="B63" s="211"/>
      <c r="C63" s="211"/>
      <c r="D63" s="211"/>
      <c r="E63" s="224"/>
      <c r="F63" s="212"/>
      <c r="G63" s="209"/>
      <c r="H63" s="210"/>
      <c r="I63" s="210"/>
      <c r="J63" s="29"/>
    </row>
    <row r="64" spans="1:10" ht="9" customHeight="1" x14ac:dyDescent="0.3">
      <c r="A64" s="211"/>
      <c r="B64" s="211"/>
      <c r="C64" s="211"/>
      <c r="D64" s="211"/>
      <c r="E64" s="224"/>
      <c r="F64" s="212"/>
      <c r="G64" s="209"/>
      <c r="H64" s="210"/>
      <c r="I64" s="210"/>
      <c r="J64" s="29"/>
    </row>
    <row r="65" spans="1:10" ht="46.5" customHeight="1" x14ac:dyDescent="0.3">
      <c r="A65" s="213" t="s">
        <v>17</v>
      </c>
      <c r="B65" s="213">
        <v>2</v>
      </c>
      <c r="C65" s="211"/>
      <c r="D65" s="211"/>
      <c r="E65" s="228" t="s">
        <v>168</v>
      </c>
      <c r="F65" s="67" t="s">
        <v>239</v>
      </c>
      <c r="G65" s="209" t="s">
        <v>262</v>
      </c>
      <c r="H65" s="210"/>
      <c r="I65" s="210"/>
      <c r="J65" s="29"/>
    </row>
    <row r="66" spans="1:10" ht="46.5" customHeight="1" x14ac:dyDescent="0.3">
      <c r="A66" s="213"/>
      <c r="B66" s="213"/>
      <c r="C66" s="211"/>
      <c r="D66" s="211"/>
      <c r="E66" s="228"/>
      <c r="F66" s="236" t="s">
        <v>184</v>
      </c>
      <c r="G66" s="209"/>
      <c r="H66" s="210"/>
      <c r="I66" s="210"/>
      <c r="J66" s="29"/>
    </row>
    <row r="67" spans="1:10" ht="8.25" customHeight="1" x14ac:dyDescent="0.3">
      <c r="A67" s="213"/>
      <c r="B67" s="213"/>
      <c r="C67" s="211"/>
      <c r="D67" s="211"/>
      <c r="E67" s="228"/>
      <c r="F67" s="236"/>
      <c r="G67" s="209"/>
      <c r="H67" s="210"/>
      <c r="I67" s="210"/>
      <c r="J67" s="29"/>
    </row>
    <row r="68" spans="1:10" ht="63" customHeight="1" x14ac:dyDescent="0.3">
      <c r="A68" s="213" t="s">
        <v>17</v>
      </c>
      <c r="B68" s="213">
        <v>2</v>
      </c>
      <c r="C68" s="213" t="s">
        <v>18</v>
      </c>
      <c r="D68" s="213"/>
      <c r="E68" s="228" t="s">
        <v>33</v>
      </c>
      <c r="F68" s="67" t="s">
        <v>239</v>
      </c>
      <c r="G68" s="209" t="s">
        <v>262</v>
      </c>
      <c r="H68" s="210"/>
      <c r="I68" s="210"/>
      <c r="J68" s="29"/>
    </row>
    <row r="69" spans="1:10" ht="45.75" customHeight="1" x14ac:dyDescent="0.3">
      <c r="A69" s="213"/>
      <c r="B69" s="213"/>
      <c r="C69" s="213"/>
      <c r="D69" s="213"/>
      <c r="E69" s="228"/>
      <c r="F69" s="236" t="s">
        <v>184</v>
      </c>
      <c r="G69" s="209"/>
      <c r="H69" s="210"/>
      <c r="I69" s="210"/>
      <c r="J69" s="29"/>
    </row>
    <row r="70" spans="1:10" ht="46.5" hidden="1" customHeight="1" x14ac:dyDescent="0.3">
      <c r="A70" s="213"/>
      <c r="B70" s="213"/>
      <c r="C70" s="213"/>
      <c r="D70" s="213"/>
      <c r="E70" s="228"/>
      <c r="F70" s="236"/>
      <c r="G70" s="209"/>
      <c r="H70" s="210"/>
      <c r="I70" s="210"/>
      <c r="J70" s="29"/>
    </row>
    <row r="71" spans="1:10" ht="5.25" customHeight="1" x14ac:dyDescent="0.3">
      <c r="A71" s="213"/>
      <c r="B71" s="213"/>
      <c r="C71" s="213"/>
      <c r="D71" s="213"/>
      <c r="E71" s="228"/>
      <c r="F71" s="236"/>
      <c r="G71" s="209"/>
      <c r="H71" s="210"/>
      <c r="I71" s="210"/>
      <c r="J71" s="29"/>
    </row>
    <row r="72" spans="1:10" ht="46.5" customHeight="1" x14ac:dyDescent="0.3">
      <c r="A72" s="211" t="s">
        <v>17</v>
      </c>
      <c r="B72" s="211">
        <v>2</v>
      </c>
      <c r="C72" s="211" t="s">
        <v>18</v>
      </c>
      <c r="D72" s="211">
        <v>1</v>
      </c>
      <c r="E72" s="224" t="s">
        <v>169</v>
      </c>
      <c r="F72" s="67" t="s">
        <v>239</v>
      </c>
      <c r="G72" s="209" t="s">
        <v>262</v>
      </c>
      <c r="H72" s="240" t="s">
        <v>183</v>
      </c>
      <c r="I72" s="210" t="s">
        <v>170</v>
      </c>
      <c r="J72" s="29"/>
    </row>
    <row r="73" spans="1:10" ht="46.5" customHeight="1" x14ac:dyDescent="0.3">
      <c r="A73" s="211"/>
      <c r="B73" s="211"/>
      <c r="C73" s="211"/>
      <c r="D73" s="211"/>
      <c r="E73" s="224"/>
      <c r="F73" s="236" t="s">
        <v>184</v>
      </c>
      <c r="G73" s="209"/>
      <c r="H73" s="240"/>
      <c r="I73" s="210"/>
      <c r="J73" s="29"/>
    </row>
    <row r="74" spans="1:10" ht="46.5" customHeight="1" x14ac:dyDescent="0.3">
      <c r="A74" s="211"/>
      <c r="B74" s="211"/>
      <c r="C74" s="211"/>
      <c r="D74" s="211"/>
      <c r="E74" s="224"/>
      <c r="F74" s="236"/>
      <c r="G74" s="209"/>
      <c r="H74" s="240"/>
      <c r="I74" s="210"/>
      <c r="J74" s="29"/>
    </row>
    <row r="75" spans="1:10" ht="46.5" customHeight="1" x14ac:dyDescent="0.3">
      <c r="A75" s="211"/>
      <c r="B75" s="211"/>
      <c r="C75" s="211"/>
      <c r="D75" s="211"/>
      <c r="E75" s="224"/>
      <c r="F75" s="236"/>
      <c r="G75" s="209"/>
      <c r="H75" s="240"/>
      <c r="I75" s="210"/>
      <c r="J75" s="29"/>
    </row>
    <row r="76" spans="1:10" ht="6.75" customHeight="1" x14ac:dyDescent="0.3">
      <c r="A76" s="211"/>
      <c r="B76" s="211"/>
      <c r="C76" s="211"/>
      <c r="D76" s="211"/>
      <c r="E76" s="224"/>
      <c r="F76" s="236"/>
      <c r="G76" s="209"/>
      <c r="H76" s="240"/>
      <c r="I76" s="210"/>
      <c r="J76" s="29"/>
    </row>
    <row r="77" spans="1:10" ht="15.75" customHeight="1" x14ac:dyDescent="0.3">
      <c r="A77" s="211"/>
      <c r="B77" s="211"/>
      <c r="C77" s="211"/>
      <c r="D77" s="211"/>
      <c r="E77" s="224"/>
      <c r="F77" s="236"/>
      <c r="G77" s="209"/>
      <c r="H77" s="240"/>
      <c r="I77" s="210"/>
      <c r="J77" s="29"/>
    </row>
    <row r="78" spans="1:10" ht="9" customHeight="1" x14ac:dyDescent="0.3">
      <c r="A78" s="211"/>
      <c r="B78" s="211"/>
      <c r="C78" s="211"/>
      <c r="D78" s="211"/>
      <c r="E78" s="224"/>
      <c r="F78" s="236"/>
      <c r="G78" s="209"/>
      <c r="H78" s="240"/>
      <c r="I78" s="210"/>
      <c r="J78" s="29"/>
    </row>
    <row r="79" spans="1:10" ht="0.75" customHeight="1" x14ac:dyDescent="0.3">
      <c r="A79" s="211"/>
      <c r="B79" s="211"/>
      <c r="C79" s="211"/>
      <c r="D79" s="211"/>
      <c r="E79" s="224"/>
      <c r="F79" s="236"/>
      <c r="G79" s="209"/>
      <c r="H79" s="240"/>
      <c r="I79" s="210"/>
      <c r="J79" s="29"/>
    </row>
    <row r="80" spans="1:10" ht="2.25" customHeight="1" x14ac:dyDescent="0.3">
      <c r="A80" s="211"/>
      <c r="B80" s="211"/>
      <c r="C80" s="211"/>
      <c r="D80" s="211"/>
      <c r="E80" s="224"/>
      <c r="F80" s="236"/>
      <c r="G80" s="209"/>
      <c r="H80" s="240"/>
      <c r="I80" s="210"/>
      <c r="J80" s="29"/>
    </row>
    <row r="81" spans="1:10" ht="46.5" customHeight="1" x14ac:dyDescent="0.3">
      <c r="A81" s="213" t="s">
        <v>17</v>
      </c>
      <c r="B81" s="213">
        <v>2</v>
      </c>
      <c r="C81" s="213" t="s">
        <v>21</v>
      </c>
      <c r="D81" s="213"/>
      <c r="E81" s="228" t="s">
        <v>34</v>
      </c>
      <c r="F81" s="67" t="s">
        <v>239</v>
      </c>
      <c r="G81" s="209" t="s">
        <v>262</v>
      </c>
      <c r="H81" s="229" t="s">
        <v>171</v>
      </c>
      <c r="I81" s="210" t="s">
        <v>170</v>
      </c>
      <c r="J81" s="29"/>
    </row>
    <row r="82" spans="1:10" ht="46.5" customHeight="1" x14ac:dyDescent="0.3">
      <c r="A82" s="213"/>
      <c r="B82" s="213"/>
      <c r="C82" s="213"/>
      <c r="D82" s="213"/>
      <c r="E82" s="228"/>
      <c r="F82" s="236" t="s">
        <v>184</v>
      </c>
      <c r="G82" s="209"/>
      <c r="H82" s="229"/>
      <c r="I82" s="210"/>
      <c r="J82" s="29"/>
    </row>
    <row r="83" spans="1:10" ht="5.25" customHeight="1" x14ac:dyDescent="0.3">
      <c r="A83" s="213"/>
      <c r="B83" s="213"/>
      <c r="C83" s="213"/>
      <c r="D83" s="213"/>
      <c r="E83" s="228"/>
      <c r="F83" s="236"/>
      <c r="G83" s="209"/>
      <c r="H83" s="229"/>
      <c r="I83" s="210"/>
      <c r="J83" s="29"/>
    </row>
    <row r="84" spans="1:10" ht="46.5" customHeight="1" x14ac:dyDescent="0.3">
      <c r="A84" s="211" t="s">
        <v>17</v>
      </c>
      <c r="B84" s="211">
        <v>2</v>
      </c>
      <c r="C84" s="211" t="s">
        <v>21</v>
      </c>
      <c r="D84" s="211">
        <v>1</v>
      </c>
      <c r="E84" s="224" t="s">
        <v>172</v>
      </c>
      <c r="F84" s="67" t="s">
        <v>239</v>
      </c>
      <c r="G84" s="209" t="s">
        <v>262</v>
      </c>
      <c r="H84" s="229" t="s">
        <v>173</v>
      </c>
      <c r="I84" s="210" t="s">
        <v>170</v>
      </c>
      <c r="J84" s="29"/>
    </row>
    <row r="85" spans="1:10" ht="46.5" customHeight="1" x14ac:dyDescent="0.3">
      <c r="A85" s="211"/>
      <c r="B85" s="211"/>
      <c r="C85" s="211"/>
      <c r="D85" s="211"/>
      <c r="E85" s="224"/>
      <c r="F85" s="237" t="s">
        <v>184</v>
      </c>
      <c r="G85" s="209"/>
      <c r="H85" s="229"/>
      <c r="I85" s="210"/>
      <c r="J85" s="29"/>
    </row>
    <row r="86" spans="1:10" ht="3.75" customHeight="1" x14ac:dyDescent="0.3">
      <c r="A86" s="211"/>
      <c r="B86" s="211"/>
      <c r="C86" s="211"/>
      <c r="D86" s="211"/>
      <c r="E86" s="224"/>
      <c r="F86" s="238"/>
      <c r="G86" s="209"/>
      <c r="H86" s="229"/>
      <c r="I86" s="210"/>
      <c r="J86" s="29"/>
    </row>
    <row r="87" spans="1:10" ht="6" customHeight="1" x14ac:dyDescent="0.3">
      <c r="A87" s="211"/>
      <c r="B87" s="211"/>
      <c r="C87" s="211"/>
      <c r="D87" s="211"/>
      <c r="E87" s="224"/>
      <c r="F87" s="239"/>
      <c r="G87" s="209"/>
      <c r="H87" s="229"/>
      <c r="I87" s="210"/>
      <c r="J87" s="29"/>
    </row>
    <row r="88" spans="1:10" ht="46.5" customHeight="1" x14ac:dyDescent="0.3">
      <c r="A88" s="211" t="s">
        <v>17</v>
      </c>
      <c r="B88" s="211">
        <v>2</v>
      </c>
      <c r="C88" s="211" t="s">
        <v>21</v>
      </c>
      <c r="D88" s="211">
        <v>2</v>
      </c>
      <c r="E88" s="224" t="s">
        <v>174</v>
      </c>
      <c r="F88" s="67" t="s">
        <v>239</v>
      </c>
      <c r="G88" s="209" t="s">
        <v>262</v>
      </c>
      <c r="H88" s="237" t="s">
        <v>222</v>
      </c>
      <c r="I88" s="210" t="s">
        <v>170</v>
      </c>
      <c r="J88" s="29"/>
    </row>
    <row r="89" spans="1:10" ht="46.5" customHeight="1" x14ac:dyDescent="0.3">
      <c r="A89" s="211"/>
      <c r="B89" s="211"/>
      <c r="C89" s="211"/>
      <c r="D89" s="211"/>
      <c r="E89" s="224"/>
      <c r="F89" s="237" t="s">
        <v>184</v>
      </c>
      <c r="G89" s="209"/>
      <c r="H89" s="238"/>
      <c r="I89" s="210"/>
      <c r="J89" s="29"/>
    </row>
    <row r="90" spans="1:10" ht="10.5" customHeight="1" x14ac:dyDescent="0.3">
      <c r="A90" s="211"/>
      <c r="B90" s="211"/>
      <c r="C90" s="211"/>
      <c r="D90" s="211"/>
      <c r="E90" s="224"/>
      <c r="F90" s="238"/>
      <c r="G90" s="209"/>
      <c r="H90" s="238"/>
      <c r="I90" s="210"/>
      <c r="J90" s="29"/>
    </row>
    <row r="91" spans="1:10" ht="3.75" customHeight="1" x14ac:dyDescent="0.3">
      <c r="A91" s="211"/>
      <c r="B91" s="211"/>
      <c r="C91" s="211"/>
      <c r="D91" s="211"/>
      <c r="E91" s="224"/>
      <c r="F91" s="239"/>
      <c r="G91" s="209"/>
      <c r="H91" s="239"/>
      <c r="I91" s="210"/>
      <c r="J91" s="29"/>
    </row>
    <row r="92" spans="1:10" ht="46.5" customHeight="1" x14ac:dyDescent="0.3">
      <c r="A92" s="213" t="s">
        <v>17</v>
      </c>
      <c r="B92" s="213">
        <v>2</v>
      </c>
      <c r="C92" s="213" t="s">
        <v>19</v>
      </c>
      <c r="D92" s="213"/>
      <c r="E92" s="228" t="s">
        <v>47</v>
      </c>
      <c r="F92" s="236" t="s">
        <v>185</v>
      </c>
      <c r="G92" s="209" t="s">
        <v>262</v>
      </c>
      <c r="H92" s="229" t="s">
        <v>69</v>
      </c>
      <c r="I92" s="210"/>
      <c r="J92" s="29"/>
    </row>
    <row r="93" spans="1:10" ht="13.5" customHeight="1" x14ac:dyDescent="0.3">
      <c r="A93" s="213"/>
      <c r="B93" s="213"/>
      <c r="C93" s="213"/>
      <c r="D93" s="213"/>
      <c r="E93" s="228"/>
      <c r="F93" s="236"/>
      <c r="G93" s="209"/>
      <c r="H93" s="229"/>
      <c r="I93" s="210"/>
      <c r="J93" s="29"/>
    </row>
    <row r="94" spans="1:10" ht="12" customHeight="1" x14ac:dyDescent="0.3">
      <c r="A94" s="213"/>
      <c r="B94" s="213"/>
      <c r="C94" s="213"/>
      <c r="D94" s="213"/>
      <c r="E94" s="228"/>
      <c r="F94" s="236"/>
      <c r="G94" s="209"/>
      <c r="H94" s="229"/>
      <c r="I94" s="210"/>
      <c r="J94" s="29"/>
    </row>
    <row r="95" spans="1:10" ht="46.5" customHeight="1" x14ac:dyDescent="0.3">
      <c r="A95" s="211" t="s">
        <v>17</v>
      </c>
      <c r="B95" s="211">
        <v>2</v>
      </c>
      <c r="C95" s="211" t="s">
        <v>19</v>
      </c>
      <c r="D95" s="211">
        <v>1</v>
      </c>
      <c r="E95" s="224" t="s">
        <v>175</v>
      </c>
      <c r="F95" s="236" t="s">
        <v>185</v>
      </c>
      <c r="G95" s="209" t="s">
        <v>262</v>
      </c>
      <c r="H95" s="237" t="s">
        <v>221</v>
      </c>
      <c r="I95" s="210" t="s">
        <v>170</v>
      </c>
      <c r="J95" s="29"/>
    </row>
    <row r="96" spans="1:10" ht="46.5" customHeight="1" x14ac:dyDescent="0.3">
      <c r="A96" s="211"/>
      <c r="B96" s="211"/>
      <c r="C96" s="211"/>
      <c r="D96" s="211"/>
      <c r="E96" s="224"/>
      <c r="F96" s="236"/>
      <c r="G96" s="209"/>
      <c r="H96" s="238"/>
      <c r="I96" s="210"/>
      <c r="J96" s="29"/>
    </row>
    <row r="97" spans="1:10" ht="46.5" customHeight="1" x14ac:dyDescent="0.3">
      <c r="A97" s="211"/>
      <c r="B97" s="211"/>
      <c r="C97" s="211"/>
      <c r="D97" s="211"/>
      <c r="E97" s="224"/>
      <c r="F97" s="236"/>
      <c r="G97" s="209"/>
      <c r="H97" s="238"/>
      <c r="I97" s="210"/>
      <c r="J97" s="29"/>
    </row>
    <row r="98" spans="1:10" ht="46.5" customHeight="1" x14ac:dyDescent="0.3">
      <c r="A98" s="211"/>
      <c r="B98" s="211"/>
      <c r="C98" s="211"/>
      <c r="D98" s="211"/>
      <c r="E98" s="224"/>
      <c r="F98" s="236"/>
      <c r="G98" s="209"/>
      <c r="H98" s="239"/>
      <c r="I98" s="210"/>
      <c r="J98" s="29"/>
    </row>
    <row r="99" spans="1:10" ht="46.5" customHeight="1" x14ac:dyDescent="0.3">
      <c r="A99" s="213" t="s">
        <v>17</v>
      </c>
      <c r="B99" s="213">
        <v>2</v>
      </c>
      <c r="C99" s="213" t="s">
        <v>17</v>
      </c>
      <c r="D99" s="213"/>
      <c r="E99" s="228" t="s">
        <v>103</v>
      </c>
      <c r="F99" s="212" t="s">
        <v>241</v>
      </c>
      <c r="G99" s="209">
        <v>2020</v>
      </c>
      <c r="H99" s="229"/>
      <c r="I99" s="210"/>
      <c r="J99" s="29"/>
    </row>
    <row r="100" spans="1:10" ht="46.5" customHeight="1" x14ac:dyDescent="0.3">
      <c r="A100" s="213"/>
      <c r="B100" s="213"/>
      <c r="C100" s="213"/>
      <c r="D100" s="213"/>
      <c r="E100" s="228"/>
      <c r="F100" s="212"/>
      <c r="G100" s="209"/>
      <c r="H100" s="229"/>
      <c r="I100" s="210"/>
      <c r="J100" s="29"/>
    </row>
    <row r="101" spans="1:10" ht="46.5" customHeight="1" x14ac:dyDescent="0.3">
      <c r="A101" s="213"/>
      <c r="B101" s="213"/>
      <c r="C101" s="213"/>
      <c r="D101" s="213"/>
      <c r="E101" s="228"/>
      <c r="F101" s="212"/>
      <c r="G101" s="209"/>
      <c r="H101" s="229"/>
      <c r="I101" s="210"/>
      <c r="J101" s="29"/>
    </row>
    <row r="102" spans="1:10" ht="46.5" customHeight="1" x14ac:dyDescent="0.3">
      <c r="A102" s="213"/>
      <c r="B102" s="213"/>
      <c r="C102" s="213"/>
      <c r="D102" s="213"/>
      <c r="E102" s="228"/>
      <c r="F102" s="212"/>
      <c r="G102" s="209"/>
      <c r="H102" s="229"/>
      <c r="I102" s="210"/>
      <c r="J102" s="29"/>
    </row>
    <row r="103" spans="1:10" ht="46.5" customHeight="1" x14ac:dyDescent="0.3">
      <c r="A103" s="211" t="s">
        <v>17</v>
      </c>
      <c r="B103" s="211">
        <v>2</v>
      </c>
      <c r="C103" s="211" t="s">
        <v>17</v>
      </c>
      <c r="D103" s="211">
        <v>1</v>
      </c>
      <c r="E103" s="224" t="s">
        <v>104</v>
      </c>
      <c r="F103" s="212" t="s">
        <v>241</v>
      </c>
      <c r="G103" s="209">
        <v>2020</v>
      </c>
      <c r="H103" s="224" t="s">
        <v>176</v>
      </c>
      <c r="I103" s="210"/>
      <c r="J103" s="29"/>
    </row>
    <row r="104" spans="1:10" ht="46.5" customHeight="1" x14ac:dyDescent="0.3">
      <c r="A104" s="211"/>
      <c r="B104" s="211"/>
      <c r="C104" s="211"/>
      <c r="D104" s="211"/>
      <c r="E104" s="224"/>
      <c r="F104" s="212"/>
      <c r="G104" s="209"/>
      <c r="H104" s="224"/>
      <c r="I104" s="210"/>
      <c r="J104" s="29"/>
    </row>
    <row r="105" spans="1:10" ht="46.5" customHeight="1" x14ac:dyDescent="0.3">
      <c r="A105" s="211"/>
      <c r="B105" s="211"/>
      <c r="C105" s="211"/>
      <c r="D105" s="211"/>
      <c r="E105" s="224"/>
      <c r="F105" s="212"/>
      <c r="G105" s="209"/>
      <c r="H105" s="224"/>
      <c r="I105" s="210"/>
      <c r="J105" s="29"/>
    </row>
    <row r="106" spans="1:10" ht="46.5" customHeight="1" x14ac:dyDescent="0.3">
      <c r="A106" s="211"/>
      <c r="B106" s="211"/>
      <c r="C106" s="211"/>
      <c r="D106" s="211"/>
      <c r="E106" s="224"/>
      <c r="F106" s="212"/>
      <c r="G106" s="209"/>
      <c r="H106" s="224"/>
      <c r="I106" s="210"/>
      <c r="J106" s="29"/>
    </row>
    <row r="107" spans="1:10" ht="46.5" customHeight="1" x14ac:dyDescent="0.3">
      <c r="A107" s="231" t="s">
        <v>17</v>
      </c>
      <c r="B107" s="231" t="s">
        <v>30</v>
      </c>
      <c r="C107" s="231" t="s">
        <v>46</v>
      </c>
      <c r="D107" s="231"/>
      <c r="E107" s="232" t="s">
        <v>212</v>
      </c>
      <c r="F107" s="56" t="s">
        <v>36</v>
      </c>
      <c r="G107" s="233" t="s">
        <v>263</v>
      </c>
      <c r="H107" s="209"/>
      <c r="I107" s="209"/>
      <c r="J107" s="29"/>
    </row>
    <row r="108" spans="1:10" ht="46.5" customHeight="1" x14ac:dyDescent="0.3">
      <c r="A108" s="231"/>
      <c r="B108" s="231"/>
      <c r="C108" s="231"/>
      <c r="D108" s="231"/>
      <c r="E108" s="232"/>
      <c r="F108" s="56" t="s">
        <v>237</v>
      </c>
      <c r="G108" s="233"/>
      <c r="H108" s="209"/>
      <c r="I108" s="209"/>
      <c r="J108" s="29"/>
    </row>
    <row r="109" spans="1:10" ht="46.5" customHeight="1" x14ac:dyDescent="0.3">
      <c r="A109" s="231"/>
      <c r="B109" s="231"/>
      <c r="C109" s="231"/>
      <c r="D109" s="231"/>
      <c r="E109" s="232"/>
      <c r="F109" s="56" t="s">
        <v>235</v>
      </c>
      <c r="G109" s="233"/>
      <c r="H109" s="209"/>
      <c r="I109" s="209"/>
      <c r="J109" s="29"/>
    </row>
    <row r="110" spans="1:10" ht="46.5" customHeight="1" x14ac:dyDescent="0.3">
      <c r="A110" s="231"/>
      <c r="B110" s="231"/>
      <c r="C110" s="231"/>
      <c r="D110" s="231"/>
      <c r="E110" s="232"/>
      <c r="F110" s="124" t="s">
        <v>242</v>
      </c>
      <c r="G110" s="233"/>
      <c r="H110" s="209"/>
      <c r="I110" s="209"/>
      <c r="J110" s="29"/>
    </row>
    <row r="111" spans="1:10" ht="46.5" customHeight="1" x14ac:dyDescent="0.3">
      <c r="A111" s="234" t="s">
        <v>17</v>
      </c>
      <c r="B111" s="234" t="s">
        <v>30</v>
      </c>
      <c r="C111" s="234" t="s">
        <v>46</v>
      </c>
      <c r="D111" s="234" t="s">
        <v>31</v>
      </c>
      <c r="E111" s="209" t="s">
        <v>212</v>
      </c>
      <c r="F111" s="51" t="s">
        <v>36</v>
      </c>
      <c r="G111" s="235" t="s">
        <v>263</v>
      </c>
      <c r="H111" s="207" t="s">
        <v>220</v>
      </c>
      <c r="I111" s="209"/>
      <c r="J111" s="29"/>
    </row>
    <row r="112" spans="1:10" ht="46.5" customHeight="1" x14ac:dyDescent="0.3">
      <c r="A112" s="234"/>
      <c r="B112" s="234"/>
      <c r="C112" s="234"/>
      <c r="D112" s="234"/>
      <c r="E112" s="209"/>
      <c r="F112" s="51" t="s">
        <v>237</v>
      </c>
      <c r="G112" s="235"/>
      <c r="H112" s="215"/>
      <c r="I112" s="209"/>
      <c r="J112" s="29"/>
    </row>
    <row r="113" spans="1:10" ht="46.5" customHeight="1" x14ac:dyDescent="0.3">
      <c r="A113" s="234"/>
      <c r="B113" s="234"/>
      <c r="C113" s="234"/>
      <c r="D113" s="234"/>
      <c r="E113" s="209"/>
      <c r="F113" s="51" t="s">
        <v>235</v>
      </c>
      <c r="G113" s="235"/>
      <c r="H113" s="215"/>
      <c r="I113" s="209"/>
      <c r="J113" s="29"/>
    </row>
    <row r="114" spans="1:10" ht="46.5" customHeight="1" x14ac:dyDescent="0.3">
      <c r="A114" s="234"/>
      <c r="B114" s="234"/>
      <c r="C114" s="234"/>
      <c r="D114" s="234"/>
      <c r="E114" s="209"/>
      <c r="F114" s="51" t="s">
        <v>242</v>
      </c>
      <c r="G114" s="235"/>
      <c r="H114" s="208"/>
      <c r="I114" s="209"/>
      <c r="J114" s="29"/>
    </row>
    <row r="115" spans="1:10" ht="87.75" customHeight="1" x14ac:dyDescent="0.3">
      <c r="A115" s="54" t="s">
        <v>17</v>
      </c>
      <c r="B115" s="54">
        <v>2</v>
      </c>
      <c r="C115" s="54" t="s">
        <v>35</v>
      </c>
      <c r="D115" s="53"/>
      <c r="E115" s="57" t="s">
        <v>219</v>
      </c>
      <c r="F115" s="56" t="s">
        <v>237</v>
      </c>
      <c r="G115" s="55">
        <v>2023</v>
      </c>
      <c r="H115" s="49"/>
      <c r="I115" s="48"/>
      <c r="J115" s="29"/>
    </row>
    <row r="116" spans="1:10" ht="80.25" customHeight="1" x14ac:dyDescent="0.3">
      <c r="A116" s="54" t="s">
        <v>17</v>
      </c>
      <c r="B116" s="54">
        <v>2</v>
      </c>
      <c r="C116" s="54" t="s">
        <v>35</v>
      </c>
      <c r="D116" s="53">
        <v>1</v>
      </c>
      <c r="E116" s="52" t="s">
        <v>218</v>
      </c>
      <c r="F116" s="51" t="s">
        <v>237</v>
      </c>
      <c r="G116" s="50">
        <v>2023</v>
      </c>
      <c r="H116" s="49" t="s">
        <v>217</v>
      </c>
      <c r="I116" s="48" t="s">
        <v>216</v>
      </c>
      <c r="J116" s="29"/>
    </row>
    <row r="117" spans="1:10" ht="46.5" customHeight="1" x14ac:dyDescent="0.3">
      <c r="A117" s="213" t="s">
        <v>17</v>
      </c>
      <c r="B117" s="213">
        <v>3</v>
      </c>
      <c r="C117" s="213"/>
      <c r="D117" s="211"/>
      <c r="E117" s="230" t="s">
        <v>52</v>
      </c>
      <c r="F117" s="212" t="s">
        <v>241</v>
      </c>
      <c r="G117" s="209" t="s">
        <v>262</v>
      </c>
      <c r="H117" s="229"/>
      <c r="I117" s="210"/>
      <c r="J117" s="29"/>
    </row>
    <row r="118" spans="1:10" ht="19.5" customHeight="1" x14ac:dyDescent="0.3">
      <c r="A118" s="213"/>
      <c r="B118" s="213"/>
      <c r="C118" s="213"/>
      <c r="D118" s="211"/>
      <c r="E118" s="230"/>
      <c r="F118" s="212"/>
      <c r="G118" s="209"/>
      <c r="H118" s="229"/>
      <c r="I118" s="210"/>
      <c r="J118" s="29"/>
    </row>
    <row r="119" spans="1:10" ht="7.5" customHeight="1" x14ac:dyDescent="0.3">
      <c r="A119" s="213"/>
      <c r="B119" s="213"/>
      <c r="C119" s="213"/>
      <c r="D119" s="211"/>
      <c r="E119" s="230"/>
      <c r="F119" s="212"/>
      <c r="G119" s="209"/>
      <c r="H119" s="229"/>
      <c r="I119" s="210"/>
      <c r="J119" s="29"/>
    </row>
    <row r="120" spans="1:10" ht="46.5" customHeight="1" x14ac:dyDescent="0.3">
      <c r="A120" s="213" t="s">
        <v>17</v>
      </c>
      <c r="B120" s="213">
        <v>3</v>
      </c>
      <c r="C120" s="213" t="s">
        <v>18</v>
      </c>
      <c r="D120" s="213"/>
      <c r="E120" s="228" t="s">
        <v>98</v>
      </c>
      <c r="F120" s="212" t="s">
        <v>241</v>
      </c>
      <c r="G120" s="209" t="s">
        <v>151</v>
      </c>
      <c r="H120" s="229"/>
      <c r="I120" s="209"/>
      <c r="J120" s="29"/>
    </row>
    <row r="121" spans="1:10" ht="90.75" customHeight="1" x14ac:dyDescent="0.3">
      <c r="A121" s="213"/>
      <c r="B121" s="213"/>
      <c r="C121" s="213"/>
      <c r="D121" s="213"/>
      <c r="E121" s="228"/>
      <c r="F121" s="212"/>
      <c r="G121" s="209"/>
      <c r="H121" s="229"/>
      <c r="I121" s="209"/>
      <c r="J121" s="29"/>
    </row>
    <row r="122" spans="1:10" ht="46.5" customHeight="1" x14ac:dyDescent="0.3">
      <c r="A122" s="211" t="s">
        <v>17</v>
      </c>
      <c r="B122" s="211">
        <v>3</v>
      </c>
      <c r="C122" s="211" t="s">
        <v>18</v>
      </c>
      <c r="D122" s="211">
        <v>1</v>
      </c>
      <c r="E122" s="224" t="s">
        <v>82</v>
      </c>
      <c r="F122" s="212" t="s">
        <v>241</v>
      </c>
      <c r="G122" s="209" t="s">
        <v>151</v>
      </c>
      <c r="H122" s="210" t="s">
        <v>82</v>
      </c>
      <c r="I122" s="210" t="s">
        <v>177</v>
      </c>
      <c r="J122" s="29"/>
    </row>
    <row r="123" spans="1:10" ht="46.5" customHeight="1" x14ac:dyDescent="0.3">
      <c r="A123" s="211"/>
      <c r="B123" s="211"/>
      <c r="C123" s="211"/>
      <c r="D123" s="211"/>
      <c r="E123" s="224"/>
      <c r="F123" s="212"/>
      <c r="G123" s="209"/>
      <c r="H123" s="210"/>
      <c r="I123" s="210"/>
      <c r="J123" s="29"/>
    </row>
    <row r="124" spans="1:10" ht="15.75" customHeight="1" x14ac:dyDescent="0.3">
      <c r="A124" s="211"/>
      <c r="B124" s="211"/>
      <c r="C124" s="211"/>
      <c r="D124" s="211"/>
      <c r="E124" s="224"/>
      <c r="F124" s="212"/>
      <c r="G124" s="209"/>
      <c r="H124" s="210"/>
      <c r="I124" s="210"/>
      <c r="J124" s="29"/>
    </row>
    <row r="125" spans="1:10" ht="10.5" customHeight="1" x14ac:dyDescent="0.3">
      <c r="A125" s="211"/>
      <c r="B125" s="211"/>
      <c r="C125" s="211"/>
      <c r="D125" s="211"/>
      <c r="E125" s="224"/>
      <c r="F125" s="212"/>
      <c r="G125" s="209"/>
      <c r="H125" s="210"/>
      <c r="I125" s="210"/>
      <c r="J125" s="29"/>
    </row>
    <row r="126" spans="1:10" ht="46.5" customHeight="1" x14ac:dyDescent="0.3">
      <c r="A126" s="213" t="s">
        <v>17</v>
      </c>
      <c r="B126" s="213">
        <v>3</v>
      </c>
      <c r="C126" s="213" t="s">
        <v>21</v>
      </c>
      <c r="D126" s="213"/>
      <c r="E126" s="219" t="s">
        <v>50</v>
      </c>
      <c r="F126" s="212" t="s">
        <v>241</v>
      </c>
      <c r="G126" s="209" t="s">
        <v>262</v>
      </c>
      <c r="H126" s="210" t="s">
        <v>178</v>
      </c>
      <c r="I126" s="210"/>
      <c r="J126" s="29"/>
    </row>
    <row r="127" spans="1:10" ht="21.75" customHeight="1" x14ac:dyDescent="0.3">
      <c r="A127" s="213"/>
      <c r="B127" s="213"/>
      <c r="C127" s="213"/>
      <c r="D127" s="213"/>
      <c r="E127" s="219"/>
      <c r="F127" s="212"/>
      <c r="G127" s="209"/>
      <c r="H127" s="210"/>
      <c r="I127" s="210"/>
      <c r="J127" s="29"/>
    </row>
    <row r="128" spans="1:10" ht="6.75" customHeight="1" x14ac:dyDescent="0.3">
      <c r="A128" s="213"/>
      <c r="B128" s="213"/>
      <c r="C128" s="213"/>
      <c r="D128" s="213"/>
      <c r="E128" s="219"/>
      <c r="F128" s="212"/>
      <c r="G128" s="209"/>
      <c r="H128" s="210"/>
      <c r="I128" s="210"/>
      <c r="J128" s="29"/>
    </row>
    <row r="129" spans="1:10" ht="40.5" customHeight="1" x14ac:dyDescent="0.3">
      <c r="A129" s="213"/>
      <c r="B129" s="213"/>
      <c r="C129" s="213"/>
      <c r="D129" s="213"/>
      <c r="E129" s="219"/>
      <c r="F129" s="212"/>
      <c r="G129" s="209"/>
      <c r="H129" s="210"/>
      <c r="I129" s="210"/>
      <c r="J129" s="29"/>
    </row>
    <row r="130" spans="1:10" ht="46.5" customHeight="1" x14ac:dyDescent="0.3">
      <c r="A130" s="211" t="s">
        <v>17</v>
      </c>
      <c r="B130" s="220">
        <v>3</v>
      </c>
      <c r="C130" s="211" t="s">
        <v>21</v>
      </c>
      <c r="D130" s="211">
        <v>1</v>
      </c>
      <c r="E130" s="224" t="s">
        <v>101</v>
      </c>
      <c r="F130" s="212" t="s">
        <v>241</v>
      </c>
      <c r="G130" s="209" t="s">
        <v>262</v>
      </c>
      <c r="H130" s="225" t="s">
        <v>178</v>
      </c>
      <c r="I130" s="210" t="s">
        <v>179</v>
      </c>
      <c r="J130" s="29"/>
    </row>
    <row r="131" spans="1:10" ht="46.5" customHeight="1" x14ac:dyDescent="0.3">
      <c r="A131" s="211"/>
      <c r="B131" s="221"/>
      <c r="C131" s="211"/>
      <c r="D131" s="211"/>
      <c r="E131" s="224"/>
      <c r="F131" s="212"/>
      <c r="G131" s="209"/>
      <c r="H131" s="226"/>
      <c r="I131" s="210"/>
      <c r="J131" s="29"/>
    </row>
    <row r="132" spans="1:10" ht="24" customHeight="1" x14ac:dyDescent="0.3">
      <c r="A132" s="211"/>
      <c r="B132" s="221"/>
      <c r="C132" s="211"/>
      <c r="D132" s="211"/>
      <c r="E132" s="224"/>
      <c r="F132" s="212"/>
      <c r="G132" s="209"/>
      <c r="H132" s="226"/>
      <c r="I132" s="210"/>
      <c r="J132" s="29"/>
    </row>
    <row r="133" spans="1:10" ht="18" customHeight="1" x14ac:dyDescent="0.3">
      <c r="A133" s="211"/>
      <c r="B133" s="222"/>
      <c r="C133" s="211"/>
      <c r="D133" s="211"/>
      <c r="E133" s="224"/>
      <c r="F133" s="212"/>
      <c r="G133" s="209"/>
      <c r="H133" s="227"/>
      <c r="I133" s="210"/>
      <c r="J133" s="29"/>
    </row>
    <row r="134" spans="1:10" ht="46.5" customHeight="1" x14ac:dyDescent="0.3">
      <c r="A134" s="211" t="s">
        <v>17</v>
      </c>
      <c r="B134" s="220">
        <v>3</v>
      </c>
      <c r="C134" s="211" t="s">
        <v>21</v>
      </c>
      <c r="D134" s="211">
        <v>2</v>
      </c>
      <c r="E134" s="223" t="s">
        <v>180</v>
      </c>
      <c r="F134" s="212" t="s">
        <v>241</v>
      </c>
      <c r="G134" s="209" t="s">
        <v>262</v>
      </c>
      <c r="H134" s="209" t="s">
        <v>178</v>
      </c>
      <c r="I134" s="210" t="s">
        <v>179</v>
      </c>
      <c r="J134" s="29"/>
    </row>
    <row r="135" spans="1:10" ht="46.5" customHeight="1" x14ac:dyDescent="0.3">
      <c r="A135" s="211"/>
      <c r="B135" s="221"/>
      <c r="C135" s="211"/>
      <c r="D135" s="211"/>
      <c r="E135" s="223"/>
      <c r="F135" s="212"/>
      <c r="G135" s="209"/>
      <c r="H135" s="209"/>
      <c r="I135" s="210"/>
      <c r="J135" s="29"/>
    </row>
    <row r="136" spans="1:10" ht="39" customHeight="1" x14ac:dyDescent="0.3">
      <c r="A136" s="211"/>
      <c r="B136" s="221"/>
      <c r="C136" s="211"/>
      <c r="D136" s="211"/>
      <c r="E136" s="223"/>
      <c r="F136" s="212"/>
      <c r="G136" s="209"/>
      <c r="H136" s="209"/>
      <c r="I136" s="210"/>
      <c r="J136" s="29"/>
    </row>
    <row r="137" spans="1:10" ht="0.75" customHeight="1" x14ac:dyDescent="0.3">
      <c r="A137" s="211"/>
      <c r="B137" s="222"/>
      <c r="C137" s="211"/>
      <c r="D137" s="211"/>
      <c r="E137" s="223"/>
      <c r="F137" s="212"/>
      <c r="G137" s="209"/>
      <c r="H137" s="209"/>
      <c r="I137" s="210"/>
      <c r="J137" s="29"/>
    </row>
    <row r="138" spans="1:10" ht="46.5" customHeight="1" x14ac:dyDescent="0.3">
      <c r="A138" s="213" t="s">
        <v>17</v>
      </c>
      <c r="B138" s="216">
        <v>3</v>
      </c>
      <c r="C138" s="213" t="s">
        <v>19</v>
      </c>
      <c r="D138" s="213"/>
      <c r="E138" s="219" t="s">
        <v>49</v>
      </c>
      <c r="F138" s="212" t="s">
        <v>241</v>
      </c>
      <c r="G138" s="209" t="s">
        <v>262</v>
      </c>
      <c r="H138" s="210"/>
      <c r="I138" s="210"/>
      <c r="J138" s="29"/>
    </row>
    <row r="139" spans="1:10" ht="46.5" customHeight="1" x14ac:dyDescent="0.3">
      <c r="A139" s="213"/>
      <c r="B139" s="217"/>
      <c r="C139" s="213"/>
      <c r="D139" s="213"/>
      <c r="E139" s="219"/>
      <c r="F139" s="212"/>
      <c r="G139" s="209"/>
      <c r="H139" s="210"/>
      <c r="I139" s="210"/>
      <c r="J139" s="29"/>
    </row>
    <row r="140" spans="1:10" ht="13.5" customHeight="1" x14ac:dyDescent="0.3">
      <c r="A140" s="213"/>
      <c r="B140" s="217"/>
      <c r="C140" s="213"/>
      <c r="D140" s="213"/>
      <c r="E140" s="219"/>
      <c r="F140" s="212"/>
      <c r="G140" s="209"/>
      <c r="H140" s="210"/>
      <c r="I140" s="210"/>
      <c r="J140" s="29"/>
    </row>
    <row r="141" spans="1:10" ht="11.25" customHeight="1" x14ac:dyDescent="0.3">
      <c r="A141" s="213"/>
      <c r="B141" s="218"/>
      <c r="C141" s="213"/>
      <c r="D141" s="213"/>
      <c r="E141" s="219"/>
      <c r="F141" s="212"/>
      <c r="G141" s="209"/>
      <c r="H141" s="210"/>
      <c r="I141" s="210"/>
      <c r="J141" s="29"/>
    </row>
    <row r="142" spans="1:10" ht="46.5" customHeight="1" x14ac:dyDescent="0.3">
      <c r="A142" s="211" t="s">
        <v>17</v>
      </c>
      <c r="B142" s="211">
        <v>3</v>
      </c>
      <c r="C142" s="211" t="s">
        <v>19</v>
      </c>
      <c r="D142" s="211">
        <v>1</v>
      </c>
      <c r="E142" s="210" t="s">
        <v>94</v>
      </c>
      <c r="F142" s="212" t="s">
        <v>241</v>
      </c>
      <c r="G142" s="209" t="s">
        <v>262</v>
      </c>
      <c r="H142" s="210" t="s">
        <v>215</v>
      </c>
      <c r="I142" s="210" t="s">
        <v>181</v>
      </c>
      <c r="J142" s="29"/>
    </row>
    <row r="143" spans="1:10" ht="46.5" customHeight="1" x14ac:dyDescent="0.3">
      <c r="A143" s="211"/>
      <c r="B143" s="211"/>
      <c r="C143" s="211"/>
      <c r="D143" s="211"/>
      <c r="E143" s="210"/>
      <c r="F143" s="212"/>
      <c r="G143" s="209"/>
      <c r="H143" s="210"/>
      <c r="I143" s="210"/>
      <c r="J143" s="29"/>
    </row>
    <row r="144" spans="1:10" ht="12.75" customHeight="1" x14ac:dyDescent="0.3">
      <c r="A144" s="211"/>
      <c r="B144" s="211"/>
      <c r="C144" s="211"/>
      <c r="D144" s="211"/>
      <c r="E144" s="210"/>
      <c r="F144" s="212"/>
      <c r="G144" s="209"/>
      <c r="H144" s="210"/>
      <c r="I144" s="210"/>
      <c r="J144" s="29"/>
    </row>
    <row r="145" spans="1:10" ht="30" customHeight="1" x14ac:dyDescent="0.3">
      <c r="A145" s="211"/>
      <c r="B145" s="211"/>
      <c r="C145" s="211"/>
      <c r="D145" s="211"/>
      <c r="E145" s="210"/>
      <c r="F145" s="212"/>
      <c r="G145" s="209"/>
      <c r="H145" s="210"/>
      <c r="I145" s="210"/>
      <c r="J145" s="29"/>
    </row>
    <row r="146" spans="1:10" ht="46.5" customHeight="1" x14ac:dyDescent="0.3">
      <c r="A146" s="213" t="s">
        <v>17</v>
      </c>
      <c r="B146" s="213">
        <v>3</v>
      </c>
      <c r="C146" s="213" t="s">
        <v>17</v>
      </c>
      <c r="D146" s="213"/>
      <c r="E146" s="214" t="s">
        <v>214</v>
      </c>
      <c r="F146" s="212" t="s">
        <v>242</v>
      </c>
      <c r="G146" s="209" t="s">
        <v>264</v>
      </c>
      <c r="H146" s="210"/>
      <c r="I146" s="210"/>
      <c r="J146" s="29"/>
    </row>
    <row r="147" spans="1:10" ht="25.5" customHeight="1" x14ac:dyDescent="0.3">
      <c r="A147" s="213"/>
      <c r="B147" s="213"/>
      <c r="C147" s="213"/>
      <c r="D147" s="213"/>
      <c r="E147" s="214"/>
      <c r="F147" s="212"/>
      <c r="G147" s="209"/>
      <c r="H147" s="210"/>
      <c r="I147" s="210"/>
      <c r="J147" s="29"/>
    </row>
    <row r="148" spans="1:10" ht="15" customHeight="1" x14ac:dyDescent="0.3">
      <c r="A148" s="213"/>
      <c r="B148" s="213"/>
      <c r="C148" s="213"/>
      <c r="D148" s="213"/>
      <c r="E148" s="214"/>
      <c r="F148" s="212"/>
      <c r="G148" s="209"/>
      <c r="H148" s="210"/>
      <c r="I148" s="210"/>
      <c r="J148" s="29"/>
    </row>
    <row r="149" spans="1:10" ht="46.5" customHeight="1" x14ac:dyDescent="0.3">
      <c r="A149" s="211" t="s">
        <v>17</v>
      </c>
      <c r="B149" s="211">
        <v>3</v>
      </c>
      <c r="C149" s="211" t="s">
        <v>17</v>
      </c>
      <c r="D149" s="211">
        <v>1</v>
      </c>
      <c r="E149" s="210" t="s">
        <v>95</v>
      </c>
      <c r="F149" s="212" t="s">
        <v>241</v>
      </c>
      <c r="G149" s="209" t="s">
        <v>264</v>
      </c>
      <c r="H149" s="207" t="s">
        <v>213</v>
      </c>
      <c r="I149" s="48" t="s">
        <v>182</v>
      </c>
      <c r="J149" s="29"/>
    </row>
    <row r="150" spans="1:10" ht="21" customHeight="1" x14ac:dyDescent="0.3">
      <c r="A150" s="211"/>
      <c r="B150" s="211"/>
      <c r="C150" s="211"/>
      <c r="D150" s="211"/>
      <c r="E150" s="210"/>
      <c r="F150" s="212"/>
      <c r="G150" s="209"/>
      <c r="H150" s="215"/>
      <c r="I150" s="48" t="s">
        <v>153</v>
      </c>
      <c r="J150" s="29"/>
    </row>
    <row r="151" spans="1:10" ht="15" customHeight="1" x14ac:dyDescent="0.3">
      <c r="A151" s="211"/>
      <c r="B151" s="211"/>
      <c r="C151" s="211"/>
      <c r="D151" s="211"/>
      <c r="E151" s="210"/>
      <c r="F151" s="212"/>
      <c r="G151" s="209"/>
      <c r="H151" s="215"/>
      <c r="I151" s="207" t="s">
        <v>154</v>
      </c>
      <c r="J151" s="29"/>
    </row>
    <row r="152" spans="1:10" ht="9" customHeight="1" x14ac:dyDescent="0.3">
      <c r="A152" s="211"/>
      <c r="B152" s="211"/>
      <c r="C152" s="211"/>
      <c r="D152" s="211"/>
      <c r="E152" s="210"/>
      <c r="F152" s="212"/>
      <c r="G152" s="209"/>
      <c r="H152" s="208"/>
      <c r="I152" s="208"/>
      <c r="J152" s="29"/>
    </row>
    <row r="153" spans="1:10" ht="15.6" x14ac:dyDescent="0.3">
      <c r="A153" s="29"/>
      <c r="B153" s="29"/>
      <c r="C153" s="29"/>
      <c r="D153" s="29"/>
      <c r="E153" s="29"/>
      <c r="F153" s="29"/>
      <c r="G153" s="29"/>
      <c r="H153" s="29"/>
      <c r="I153" s="46" t="s">
        <v>210</v>
      </c>
      <c r="J153" s="29"/>
    </row>
    <row r="154" spans="1:10" x14ac:dyDescent="0.3">
      <c r="A154" s="41"/>
      <c r="B154" s="41"/>
      <c r="C154" s="41"/>
      <c r="D154" s="41"/>
      <c r="E154" s="41"/>
      <c r="F154" s="41"/>
      <c r="G154" s="41"/>
      <c r="H154" s="41"/>
      <c r="I154" s="41"/>
      <c r="J154" s="41"/>
    </row>
  </sheetData>
  <mergeCells count="349">
    <mergeCell ref="I22:I23"/>
    <mergeCell ref="I34:I36"/>
    <mergeCell ref="I38:I39"/>
    <mergeCell ref="I44:I45"/>
    <mergeCell ref="H1:I1"/>
    <mergeCell ref="H3:I3"/>
    <mergeCell ref="A5:J5"/>
    <mergeCell ref="A6:J6"/>
    <mergeCell ref="A7:I7"/>
    <mergeCell ref="A9:D9"/>
    <mergeCell ref="E9:E10"/>
    <mergeCell ref="F9:F10"/>
    <mergeCell ref="G9:G10"/>
    <mergeCell ref="H9:H10"/>
    <mergeCell ref="I9:I10"/>
    <mergeCell ref="A11:A14"/>
    <mergeCell ref="B11:B14"/>
    <mergeCell ref="C11:C14"/>
    <mergeCell ref="D11:D14"/>
    <mergeCell ref="E11:E14"/>
    <mergeCell ref="G11:G14"/>
    <mergeCell ref="H11:H14"/>
    <mergeCell ref="I11:I14"/>
    <mergeCell ref="F12:F14"/>
    <mergeCell ref="A15:A17"/>
    <mergeCell ref="B15:B17"/>
    <mergeCell ref="C15:C17"/>
    <mergeCell ref="D15:D17"/>
    <mergeCell ref="E15:E17"/>
    <mergeCell ref="F15:F17"/>
    <mergeCell ref="G15:G17"/>
    <mergeCell ref="H15:H17"/>
    <mergeCell ref="I15:I17"/>
    <mergeCell ref="A18:A20"/>
    <mergeCell ref="B18:B20"/>
    <mergeCell ref="C18:C20"/>
    <mergeCell ref="D18:D20"/>
    <mergeCell ref="E18:E20"/>
    <mergeCell ref="F18:F20"/>
    <mergeCell ref="G18:G20"/>
    <mergeCell ref="H18:H20"/>
    <mergeCell ref="A21:A23"/>
    <mergeCell ref="B21:B23"/>
    <mergeCell ref="C21:C23"/>
    <mergeCell ref="D21:D23"/>
    <mergeCell ref="E21:E23"/>
    <mergeCell ref="F21:F23"/>
    <mergeCell ref="G21:G23"/>
    <mergeCell ref="H21:H23"/>
    <mergeCell ref="A24:A25"/>
    <mergeCell ref="B24:B25"/>
    <mergeCell ref="C24:C25"/>
    <mergeCell ref="D24:D25"/>
    <mergeCell ref="E24:E25"/>
    <mergeCell ref="F24:F25"/>
    <mergeCell ref="G24:G25"/>
    <mergeCell ref="H24:H25"/>
    <mergeCell ref="I24:I25"/>
    <mergeCell ref="A26:A28"/>
    <mergeCell ref="B26:B28"/>
    <mergeCell ref="C26:C28"/>
    <mergeCell ref="D26:D28"/>
    <mergeCell ref="E26:E28"/>
    <mergeCell ref="F26:F28"/>
    <mergeCell ref="G26:G28"/>
    <mergeCell ref="H26:H28"/>
    <mergeCell ref="I26:I28"/>
    <mergeCell ref="A29:A32"/>
    <mergeCell ref="B29:B32"/>
    <mergeCell ref="C29:C32"/>
    <mergeCell ref="D29:D32"/>
    <mergeCell ref="E29:E32"/>
    <mergeCell ref="G29:G32"/>
    <mergeCell ref="H29:H32"/>
    <mergeCell ref="I29:I32"/>
    <mergeCell ref="F30:F32"/>
    <mergeCell ref="A33:A36"/>
    <mergeCell ref="B33:B36"/>
    <mergeCell ref="C33:C36"/>
    <mergeCell ref="D33:D36"/>
    <mergeCell ref="E33:E36"/>
    <mergeCell ref="F33:F36"/>
    <mergeCell ref="G33:G36"/>
    <mergeCell ref="H33:H36"/>
    <mergeCell ref="H37:H39"/>
    <mergeCell ref="F38:F39"/>
    <mergeCell ref="H40:H42"/>
    <mergeCell ref="H43:H45"/>
    <mergeCell ref="F44:F45"/>
    <mergeCell ref="A37:A39"/>
    <mergeCell ref="B37:B39"/>
    <mergeCell ref="C37:C39"/>
    <mergeCell ref="D37:D39"/>
    <mergeCell ref="E37:E39"/>
    <mergeCell ref="G37:G39"/>
    <mergeCell ref="A40:A42"/>
    <mergeCell ref="B40:B42"/>
    <mergeCell ref="C40:C42"/>
    <mergeCell ref="D40:D42"/>
    <mergeCell ref="E40:E42"/>
    <mergeCell ref="G40:G42"/>
    <mergeCell ref="F41:F42"/>
    <mergeCell ref="A46:A48"/>
    <mergeCell ref="B46:B48"/>
    <mergeCell ref="C46:C48"/>
    <mergeCell ref="D46:D48"/>
    <mergeCell ref="E46:E48"/>
    <mergeCell ref="G46:G48"/>
    <mergeCell ref="H46:H48"/>
    <mergeCell ref="A43:A45"/>
    <mergeCell ref="I46:I48"/>
    <mergeCell ref="F47:F48"/>
    <mergeCell ref="B43:B45"/>
    <mergeCell ref="C43:C45"/>
    <mergeCell ref="D43:D45"/>
    <mergeCell ref="E43:E45"/>
    <mergeCell ref="G43:G45"/>
    <mergeCell ref="A49:A52"/>
    <mergeCell ref="B49:B52"/>
    <mergeCell ref="C49:C52"/>
    <mergeCell ref="D49:D52"/>
    <mergeCell ref="E49:E52"/>
    <mergeCell ref="G49:G52"/>
    <mergeCell ref="H49:H52"/>
    <mergeCell ref="F50:F52"/>
    <mergeCell ref="I50:I52"/>
    <mergeCell ref="A53:A56"/>
    <mergeCell ref="B53:B56"/>
    <mergeCell ref="C53:C56"/>
    <mergeCell ref="D53:D56"/>
    <mergeCell ref="E53:E56"/>
    <mergeCell ref="G53:G56"/>
    <mergeCell ref="H53:H56"/>
    <mergeCell ref="F54:F56"/>
    <mergeCell ref="I54:I56"/>
    <mergeCell ref="A57:A60"/>
    <mergeCell ref="B57:B60"/>
    <mergeCell ref="C57:C60"/>
    <mergeCell ref="D57:D60"/>
    <mergeCell ref="E57:E60"/>
    <mergeCell ref="F57:F60"/>
    <mergeCell ref="G57:G60"/>
    <mergeCell ref="H57:H60"/>
    <mergeCell ref="I57:I60"/>
    <mergeCell ref="A61:A64"/>
    <mergeCell ref="B61:B64"/>
    <mergeCell ref="C61:C64"/>
    <mergeCell ref="D61:D64"/>
    <mergeCell ref="E61:E64"/>
    <mergeCell ref="F61:F64"/>
    <mergeCell ref="G61:G64"/>
    <mergeCell ref="H61:H64"/>
    <mergeCell ref="I61:I64"/>
    <mergeCell ref="A65:A67"/>
    <mergeCell ref="B65:B67"/>
    <mergeCell ref="C65:C67"/>
    <mergeCell ref="D65:D67"/>
    <mergeCell ref="E65:E67"/>
    <mergeCell ref="G65:G67"/>
    <mergeCell ref="H65:H67"/>
    <mergeCell ref="I65:I67"/>
    <mergeCell ref="F66:F67"/>
    <mergeCell ref="A68:A71"/>
    <mergeCell ref="B68:B71"/>
    <mergeCell ref="C68:C71"/>
    <mergeCell ref="D68:D71"/>
    <mergeCell ref="E68:E71"/>
    <mergeCell ref="G68:G71"/>
    <mergeCell ref="H68:H71"/>
    <mergeCell ref="I68:I71"/>
    <mergeCell ref="F69:F71"/>
    <mergeCell ref="A72:A80"/>
    <mergeCell ref="B72:B80"/>
    <mergeCell ref="C72:C80"/>
    <mergeCell ref="D72:D80"/>
    <mergeCell ref="E72:E80"/>
    <mergeCell ref="G72:G80"/>
    <mergeCell ref="H72:H80"/>
    <mergeCell ref="I72:I80"/>
    <mergeCell ref="F73:F80"/>
    <mergeCell ref="A81:A83"/>
    <mergeCell ref="B81:B83"/>
    <mergeCell ref="C81:C83"/>
    <mergeCell ref="D81:D83"/>
    <mergeCell ref="E81:E83"/>
    <mergeCell ref="G81:G83"/>
    <mergeCell ref="H81:H83"/>
    <mergeCell ref="I81:I83"/>
    <mergeCell ref="F82:F83"/>
    <mergeCell ref="A84:A87"/>
    <mergeCell ref="B84:B87"/>
    <mergeCell ref="C84:C87"/>
    <mergeCell ref="D84:D87"/>
    <mergeCell ref="E84:E87"/>
    <mergeCell ref="G84:G87"/>
    <mergeCell ref="H84:H87"/>
    <mergeCell ref="I84:I87"/>
    <mergeCell ref="F85:F87"/>
    <mergeCell ref="A88:A91"/>
    <mergeCell ref="B88:B91"/>
    <mergeCell ref="C88:C91"/>
    <mergeCell ref="D88:D91"/>
    <mergeCell ref="E88:E91"/>
    <mergeCell ref="G88:G91"/>
    <mergeCell ref="I88:I91"/>
    <mergeCell ref="F89:F91"/>
    <mergeCell ref="A92:A94"/>
    <mergeCell ref="B92:B94"/>
    <mergeCell ref="C92:C94"/>
    <mergeCell ref="D92:D94"/>
    <mergeCell ref="E92:E94"/>
    <mergeCell ref="F92:F94"/>
    <mergeCell ref="G92:G94"/>
    <mergeCell ref="H92:H94"/>
    <mergeCell ref="I92:I94"/>
    <mergeCell ref="H88:H91"/>
    <mergeCell ref="A95:A98"/>
    <mergeCell ref="B95:B98"/>
    <mergeCell ref="C95:C98"/>
    <mergeCell ref="D95:D98"/>
    <mergeCell ref="E95:E98"/>
    <mergeCell ref="F95:F98"/>
    <mergeCell ref="G95:G98"/>
    <mergeCell ref="I95:I98"/>
    <mergeCell ref="A99:A102"/>
    <mergeCell ref="B99:B102"/>
    <mergeCell ref="C99:C102"/>
    <mergeCell ref="D99:D102"/>
    <mergeCell ref="E99:E102"/>
    <mergeCell ref="F99:F102"/>
    <mergeCell ref="G99:G102"/>
    <mergeCell ref="H99:H102"/>
    <mergeCell ref="I99:I102"/>
    <mergeCell ref="H95:H98"/>
    <mergeCell ref="A103:A106"/>
    <mergeCell ref="B103:B106"/>
    <mergeCell ref="C103:C106"/>
    <mergeCell ref="D103:D106"/>
    <mergeCell ref="E103:E106"/>
    <mergeCell ref="F103:F106"/>
    <mergeCell ref="G103:G106"/>
    <mergeCell ref="H103:H106"/>
    <mergeCell ref="I103:I106"/>
    <mergeCell ref="A107:A110"/>
    <mergeCell ref="B107:B110"/>
    <mergeCell ref="C107:C110"/>
    <mergeCell ref="D107:D110"/>
    <mergeCell ref="E107:E110"/>
    <mergeCell ref="G107:G110"/>
    <mergeCell ref="H107:H110"/>
    <mergeCell ref="I107:I110"/>
    <mergeCell ref="A111:A114"/>
    <mergeCell ref="B111:B114"/>
    <mergeCell ref="C111:C114"/>
    <mergeCell ref="D111:D114"/>
    <mergeCell ref="E111:E114"/>
    <mergeCell ref="G111:G114"/>
    <mergeCell ref="H111:H114"/>
    <mergeCell ref="I111:I114"/>
    <mergeCell ref="A117:A119"/>
    <mergeCell ref="B117:B119"/>
    <mergeCell ref="C117:C119"/>
    <mergeCell ref="D117:D119"/>
    <mergeCell ref="E117:E119"/>
    <mergeCell ref="F117:F119"/>
    <mergeCell ref="G117:G119"/>
    <mergeCell ref="H117:H119"/>
    <mergeCell ref="I117:I119"/>
    <mergeCell ref="A120:A121"/>
    <mergeCell ref="B120:B121"/>
    <mergeCell ref="C120:C121"/>
    <mergeCell ref="D120:D121"/>
    <mergeCell ref="E120:E121"/>
    <mergeCell ref="F120:F121"/>
    <mergeCell ref="G120:G121"/>
    <mergeCell ref="H120:H121"/>
    <mergeCell ref="I120:I121"/>
    <mergeCell ref="A122:A125"/>
    <mergeCell ref="B122:B125"/>
    <mergeCell ref="C122:C125"/>
    <mergeCell ref="D122:D125"/>
    <mergeCell ref="E122:E125"/>
    <mergeCell ref="F122:F125"/>
    <mergeCell ref="G122:G125"/>
    <mergeCell ref="H122:H125"/>
    <mergeCell ref="I122:I125"/>
    <mergeCell ref="A126:A129"/>
    <mergeCell ref="B126:B129"/>
    <mergeCell ref="C126:C129"/>
    <mergeCell ref="D126:D129"/>
    <mergeCell ref="E126:E129"/>
    <mergeCell ref="F126:F129"/>
    <mergeCell ref="G126:G129"/>
    <mergeCell ref="H126:H129"/>
    <mergeCell ref="I126:I129"/>
    <mergeCell ref="A130:A133"/>
    <mergeCell ref="B130:B133"/>
    <mergeCell ref="C130:C133"/>
    <mergeCell ref="D130:D133"/>
    <mergeCell ref="E130:E133"/>
    <mergeCell ref="F130:F133"/>
    <mergeCell ref="G130:G133"/>
    <mergeCell ref="H130:H133"/>
    <mergeCell ref="I130:I133"/>
    <mergeCell ref="A134:A137"/>
    <mergeCell ref="B134:B137"/>
    <mergeCell ref="C134:C137"/>
    <mergeCell ref="D134:D137"/>
    <mergeCell ref="E134:E137"/>
    <mergeCell ref="F134:F137"/>
    <mergeCell ref="G134:G137"/>
    <mergeCell ref="H134:H137"/>
    <mergeCell ref="I134:I137"/>
    <mergeCell ref="A138:A141"/>
    <mergeCell ref="B138:B141"/>
    <mergeCell ref="C138:C141"/>
    <mergeCell ref="D138:D141"/>
    <mergeCell ref="E138:E141"/>
    <mergeCell ref="F138:F141"/>
    <mergeCell ref="G138:G141"/>
    <mergeCell ref="H138:H141"/>
    <mergeCell ref="I138:I141"/>
    <mergeCell ref="A142:A145"/>
    <mergeCell ref="B142:B145"/>
    <mergeCell ref="C142:C145"/>
    <mergeCell ref="D142:D145"/>
    <mergeCell ref="E142:E145"/>
    <mergeCell ref="F142:F145"/>
    <mergeCell ref="G142:G145"/>
    <mergeCell ref="H142:H145"/>
    <mergeCell ref="I142:I145"/>
    <mergeCell ref="I151:I152"/>
    <mergeCell ref="G146:G148"/>
    <mergeCell ref="H146:H148"/>
    <mergeCell ref="I146:I148"/>
    <mergeCell ref="A149:A152"/>
    <mergeCell ref="B149:B152"/>
    <mergeCell ref="C149:C152"/>
    <mergeCell ref="D149:D152"/>
    <mergeCell ref="E149:E152"/>
    <mergeCell ref="F149:F152"/>
    <mergeCell ref="G149:G152"/>
    <mergeCell ref="A146:A148"/>
    <mergeCell ref="B146:B148"/>
    <mergeCell ref="C146:C148"/>
    <mergeCell ref="D146:D148"/>
    <mergeCell ref="E146:E148"/>
    <mergeCell ref="F146:F148"/>
    <mergeCell ref="H149:H152"/>
  </mergeCells>
  <pageMargins left="0.11811023622047245" right="0.11811023622047245" top="0.35433070866141736" bottom="0.35433070866141736" header="0.31496062992125984" footer="0.31496062992125984"/>
  <pageSetup paperSize="9" scale="70" fitToHeight="5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P30"/>
  <sheetViews>
    <sheetView zoomScaleNormal="100" workbookViewId="0">
      <selection activeCell="M2" sqref="M2:P2"/>
    </sheetView>
  </sheetViews>
  <sheetFormatPr defaultRowHeight="14.4" x14ac:dyDescent="0.3"/>
  <cols>
    <col min="1" max="1" width="11.5546875" customWidth="1"/>
    <col min="2" max="2" width="12" customWidth="1"/>
    <col min="3" max="3" width="25.88671875" customWidth="1"/>
    <col min="4" max="4" width="14.6640625" customWidth="1"/>
    <col min="5" max="15" width="7.6640625" customWidth="1"/>
    <col min="16" max="16" width="17.6640625" customWidth="1"/>
  </cols>
  <sheetData>
    <row r="2" spans="1:16" ht="39" customHeight="1" x14ac:dyDescent="0.3">
      <c r="G2" s="31"/>
      <c r="H2" s="31"/>
      <c r="I2" s="31"/>
      <c r="K2" s="128"/>
      <c r="L2" s="128"/>
      <c r="M2" s="247" t="s">
        <v>286</v>
      </c>
      <c r="N2" s="247"/>
      <c r="O2" s="247"/>
      <c r="P2" s="247"/>
    </row>
    <row r="3" spans="1:16" x14ac:dyDescent="0.3">
      <c r="M3" s="122"/>
      <c r="N3" s="122"/>
      <c r="O3" s="122"/>
      <c r="P3" s="122"/>
    </row>
    <row r="4" spans="1:16" x14ac:dyDescent="0.3">
      <c r="M4" s="122"/>
      <c r="N4" s="122"/>
      <c r="O4" s="122"/>
      <c r="P4" s="122"/>
    </row>
    <row r="5" spans="1:16" x14ac:dyDescent="0.3">
      <c r="M5" s="122"/>
      <c r="N5" s="122"/>
      <c r="O5" s="122"/>
      <c r="P5" s="122"/>
    </row>
    <row r="6" spans="1:16" ht="48" customHeight="1" x14ac:dyDescent="0.3">
      <c r="A6" s="30"/>
      <c r="B6" s="30"/>
      <c r="C6" s="30"/>
      <c r="D6" s="30"/>
      <c r="E6" s="30"/>
      <c r="F6" s="30"/>
      <c r="G6" s="30"/>
      <c r="H6" s="30"/>
      <c r="I6" s="30"/>
      <c r="K6" s="29"/>
      <c r="L6" s="29"/>
      <c r="M6" s="203" t="s">
        <v>248</v>
      </c>
      <c r="N6" s="203"/>
      <c r="O6" s="203"/>
      <c r="P6" s="203"/>
    </row>
    <row r="7" spans="1:16" ht="15.6" x14ac:dyDescent="0.3">
      <c r="A7" s="32"/>
    </row>
    <row r="8" spans="1:16" ht="14.25" customHeight="1" x14ac:dyDescent="0.3">
      <c r="A8" s="197" t="s">
        <v>197</v>
      </c>
      <c r="B8" s="197"/>
      <c r="C8" s="197"/>
      <c r="D8" s="197"/>
      <c r="E8" s="197"/>
      <c r="F8" s="197"/>
      <c r="G8" s="197"/>
      <c r="H8" s="197"/>
      <c r="I8" s="197"/>
      <c r="J8" s="197"/>
      <c r="K8" s="197"/>
      <c r="L8" s="197"/>
      <c r="M8" s="197"/>
    </row>
    <row r="9" spans="1:16" ht="15.6" x14ac:dyDescent="0.3">
      <c r="A9" s="197" t="s">
        <v>247</v>
      </c>
      <c r="B9" s="197"/>
      <c r="C9" s="197"/>
      <c r="D9" s="197"/>
      <c r="E9" s="197"/>
      <c r="F9" s="197"/>
      <c r="G9" s="197"/>
      <c r="H9" s="197"/>
      <c r="I9" s="197"/>
      <c r="J9" s="197"/>
      <c r="K9" s="197"/>
      <c r="L9" s="197"/>
      <c r="M9" s="197"/>
    </row>
    <row r="10" spans="1:16" ht="15.6" x14ac:dyDescent="0.3">
      <c r="A10" s="197" t="s">
        <v>122</v>
      </c>
      <c r="B10" s="197"/>
      <c r="C10" s="197"/>
      <c r="D10" s="197"/>
      <c r="E10" s="197"/>
      <c r="F10" s="197"/>
      <c r="G10" s="197"/>
      <c r="H10" s="197"/>
      <c r="I10" s="197"/>
      <c r="J10" s="197"/>
      <c r="K10" s="197"/>
      <c r="L10" s="197"/>
      <c r="M10" s="197"/>
    </row>
    <row r="11" spans="1:16" ht="46.5" customHeight="1" x14ac:dyDescent="0.3">
      <c r="A11" s="246" t="s">
        <v>1</v>
      </c>
      <c r="B11" s="246"/>
      <c r="C11" s="246" t="s">
        <v>198</v>
      </c>
      <c r="D11" s="246" t="s">
        <v>199</v>
      </c>
      <c r="E11" s="246" t="s">
        <v>200</v>
      </c>
      <c r="F11" s="246"/>
      <c r="G11" s="246"/>
      <c r="H11" s="246"/>
      <c r="I11" s="246"/>
      <c r="J11" s="246"/>
      <c r="K11" s="246"/>
      <c r="L11" s="246"/>
      <c r="M11" s="246"/>
      <c r="N11" s="246"/>
      <c r="O11" s="246"/>
      <c r="P11" s="246" t="s">
        <v>201</v>
      </c>
    </row>
    <row r="12" spans="1:16" ht="22.5" customHeight="1" x14ac:dyDescent="0.3">
      <c r="A12" s="42" t="s">
        <v>10</v>
      </c>
      <c r="B12" s="42" t="s">
        <v>11</v>
      </c>
      <c r="C12" s="246"/>
      <c r="D12" s="246"/>
      <c r="E12" s="42">
        <v>2020</v>
      </c>
      <c r="F12" s="42">
        <v>2021</v>
      </c>
      <c r="G12" s="42">
        <v>2022</v>
      </c>
      <c r="H12" s="42">
        <v>2023</v>
      </c>
      <c r="I12" s="42">
        <v>2024</v>
      </c>
      <c r="J12" s="42">
        <v>2025</v>
      </c>
      <c r="K12" s="42">
        <v>2026</v>
      </c>
      <c r="L12" s="42">
        <v>2027</v>
      </c>
      <c r="M12" s="42">
        <v>2028</v>
      </c>
      <c r="N12" s="126">
        <v>2029</v>
      </c>
      <c r="O12" s="126">
        <v>2030</v>
      </c>
      <c r="P12" s="246"/>
    </row>
    <row r="13" spans="1:16" ht="24" customHeight="1" x14ac:dyDescent="0.3">
      <c r="A13" s="43">
        <v>1</v>
      </c>
      <c r="B13" s="44">
        <v>2</v>
      </c>
      <c r="C13" s="44">
        <v>3</v>
      </c>
      <c r="D13" s="44">
        <v>4</v>
      </c>
      <c r="E13" s="44">
        <v>5</v>
      </c>
      <c r="F13" s="44">
        <v>6</v>
      </c>
      <c r="G13" s="44">
        <v>7</v>
      </c>
      <c r="H13" s="44">
        <v>8</v>
      </c>
      <c r="I13" s="44">
        <v>9</v>
      </c>
      <c r="J13" s="44">
        <v>10</v>
      </c>
      <c r="K13" s="44">
        <v>10</v>
      </c>
      <c r="L13" s="44">
        <v>10</v>
      </c>
      <c r="M13" s="44">
        <v>10</v>
      </c>
      <c r="N13" s="44">
        <v>10</v>
      </c>
      <c r="O13" s="44">
        <v>10</v>
      </c>
      <c r="P13" s="44">
        <v>11</v>
      </c>
    </row>
    <row r="14" spans="1:16" ht="72" customHeight="1" x14ac:dyDescent="0.3">
      <c r="A14" s="66" t="s">
        <v>17</v>
      </c>
      <c r="B14" s="36">
        <v>2</v>
      </c>
      <c r="C14" s="35" t="s">
        <v>268</v>
      </c>
      <c r="D14" s="37" t="s">
        <v>203</v>
      </c>
      <c r="E14" s="157">
        <v>0</v>
      </c>
      <c r="F14" s="157">
        <v>0</v>
      </c>
      <c r="G14" s="157">
        <v>0</v>
      </c>
      <c r="H14" s="157">
        <v>0</v>
      </c>
      <c r="I14" s="157">
        <v>0</v>
      </c>
      <c r="J14" s="157">
        <v>0</v>
      </c>
      <c r="K14" s="157">
        <v>0</v>
      </c>
      <c r="L14" s="157">
        <v>0</v>
      </c>
      <c r="M14" s="157">
        <v>0</v>
      </c>
      <c r="N14" s="157">
        <v>0</v>
      </c>
      <c r="O14" s="157">
        <v>0</v>
      </c>
      <c r="P14" s="35" t="s">
        <v>204</v>
      </c>
    </row>
    <row r="15" spans="1:16" ht="48" x14ac:dyDescent="0.3">
      <c r="A15" s="66" t="s">
        <v>17</v>
      </c>
      <c r="B15" s="36">
        <v>2</v>
      </c>
      <c r="C15" s="35" t="s">
        <v>269</v>
      </c>
      <c r="D15" s="37" t="s">
        <v>203</v>
      </c>
      <c r="E15" s="158">
        <v>80.67</v>
      </c>
      <c r="F15" s="158">
        <v>186.55</v>
      </c>
      <c r="G15" s="158">
        <v>277.65100000000001</v>
      </c>
      <c r="H15" s="158">
        <v>274.51499999999999</v>
      </c>
      <c r="I15" s="159">
        <v>246.95400000000001</v>
      </c>
      <c r="J15" s="158">
        <v>247</v>
      </c>
      <c r="K15" s="158">
        <v>247</v>
      </c>
      <c r="L15" s="158">
        <v>247</v>
      </c>
      <c r="M15" s="158">
        <v>247</v>
      </c>
      <c r="N15" s="160">
        <v>247</v>
      </c>
      <c r="O15" s="160">
        <v>247</v>
      </c>
      <c r="P15" s="35" t="s">
        <v>204</v>
      </c>
    </row>
    <row r="16" spans="1:16" ht="84" customHeight="1" x14ac:dyDescent="0.3">
      <c r="A16" s="66" t="s">
        <v>17</v>
      </c>
      <c r="B16" s="36">
        <v>2</v>
      </c>
      <c r="C16" s="35" t="s">
        <v>270</v>
      </c>
      <c r="D16" s="37" t="s">
        <v>203</v>
      </c>
      <c r="E16" s="161">
        <v>197.29</v>
      </c>
      <c r="F16" s="161">
        <v>186.08099999999999</v>
      </c>
      <c r="G16" s="161">
        <v>207.30199999999999</v>
      </c>
      <c r="H16" s="161">
        <v>215.39500000000001</v>
      </c>
      <c r="I16" s="162">
        <v>243.56399999999999</v>
      </c>
      <c r="J16" s="161">
        <v>243.56399999999999</v>
      </c>
      <c r="K16" s="161">
        <v>243.56399999999999</v>
      </c>
      <c r="L16" s="161">
        <v>243.56399999999999</v>
      </c>
      <c r="M16" s="161">
        <v>243.56399999999999</v>
      </c>
      <c r="N16" s="161">
        <v>243.56399999999999</v>
      </c>
      <c r="O16" s="157">
        <v>244</v>
      </c>
      <c r="P16" s="35" t="s">
        <v>204</v>
      </c>
    </row>
    <row r="17" spans="1:16" ht="66" x14ac:dyDescent="0.3">
      <c r="A17" s="66" t="s">
        <v>17</v>
      </c>
      <c r="B17" s="36">
        <v>2</v>
      </c>
      <c r="C17" s="35" t="s">
        <v>271</v>
      </c>
      <c r="D17" s="37" t="s">
        <v>203</v>
      </c>
      <c r="E17" s="161">
        <v>0</v>
      </c>
      <c r="F17" s="161">
        <v>1</v>
      </c>
      <c r="G17" s="161">
        <v>0</v>
      </c>
      <c r="H17" s="161">
        <v>0</v>
      </c>
      <c r="I17" s="162">
        <v>0</v>
      </c>
      <c r="J17" s="161">
        <v>0</v>
      </c>
      <c r="K17" s="161">
        <v>0</v>
      </c>
      <c r="L17" s="161">
        <v>0</v>
      </c>
      <c r="M17" s="161">
        <v>0</v>
      </c>
      <c r="N17" s="161">
        <v>0</v>
      </c>
      <c r="O17" s="161">
        <v>0</v>
      </c>
      <c r="P17" s="35" t="s">
        <v>204</v>
      </c>
    </row>
    <row r="18" spans="1:16" ht="162" x14ac:dyDescent="0.3">
      <c r="A18" s="66" t="s">
        <v>17</v>
      </c>
      <c r="B18" s="36">
        <v>2</v>
      </c>
      <c r="C18" s="35" t="s">
        <v>272</v>
      </c>
      <c r="D18" s="37" t="s">
        <v>203</v>
      </c>
      <c r="E18" s="161">
        <v>4</v>
      </c>
      <c r="F18" s="161">
        <v>4.1959999999999997</v>
      </c>
      <c r="G18" s="161">
        <v>5.1269999999999998</v>
      </c>
      <c r="H18" s="161">
        <v>15.920999999999999</v>
      </c>
      <c r="I18" s="162">
        <v>16.106999999999999</v>
      </c>
      <c r="J18" s="161">
        <v>16.106999999999999</v>
      </c>
      <c r="K18" s="161">
        <v>16.106999999999999</v>
      </c>
      <c r="L18" s="161">
        <v>16.106999999999999</v>
      </c>
      <c r="M18" s="161">
        <v>16.106999999999999</v>
      </c>
      <c r="N18" s="161">
        <v>16.106999999999999</v>
      </c>
      <c r="O18" s="157">
        <v>16</v>
      </c>
      <c r="P18" s="35" t="s">
        <v>204</v>
      </c>
    </row>
    <row r="19" spans="1:16" ht="162" x14ac:dyDescent="0.3">
      <c r="A19" s="66" t="s">
        <v>17</v>
      </c>
      <c r="B19" s="36">
        <v>2</v>
      </c>
      <c r="C19" s="35" t="s">
        <v>208</v>
      </c>
      <c r="D19" s="37" t="s">
        <v>203</v>
      </c>
      <c r="E19" s="157">
        <v>0</v>
      </c>
      <c r="F19" s="157">
        <v>0</v>
      </c>
      <c r="G19" s="157">
        <v>0</v>
      </c>
      <c r="H19" s="157">
        <v>0</v>
      </c>
      <c r="I19" s="157">
        <v>0</v>
      </c>
      <c r="J19" s="157">
        <v>0</v>
      </c>
      <c r="K19" s="157">
        <v>0</v>
      </c>
      <c r="L19" s="157">
        <v>0</v>
      </c>
      <c r="M19" s="157">
        <v>0</v>
      </c>
      <c r="N19" s="157">
        <v>0</v>
      </c>
      <c r="O19" s="157">
        <v>0</v>
      </c>
      <c r="P19" s="35" t="s">
        <v>204</v>
      </c>
    </row>
    <row r="20" spans="1:16" ht="155.25" customHeight="1" x14ac:dyDescent="0.3">
      <c r="A20" s="66" t="s">
        <v>17</v>
      </c>
      <c r="B20" s="38">
        <v>2</v>
      </c>
      <c r="C20" s="39" t="s">
        <v>273</v>
      </c>
      <c r="D20" s="40" t="s">
        <v>203</v>
      </c>
      <c r="E20" s="163">
        <v>0</v>
      </c>
      <c r="F20" s="163">
        <v>0</v>
      </c>
      <c r="G20" s="163">
        <v>0</v>
      </c>
      <c r="H20" s="163">
        <v>0</v>
      </c>
      <c r="I20" s="163">
        <v>0</v>
      </c>
      <c r="J20" s="163">
        <v>0</v>
      </c>
      <c r="K20" s="163">
        <v>0</v>
      </c>
      <c r="L20" s="163">
        <v>0</v>
      </c>
      <c r="M20" s="163">
        <v>0</v>
      </c>
      <c r="N20" s="163">
        <v>0</v>
      </c>
      <c r="O20" s="163">
        <v>0</v>
      </c>
      <c r="P20" s="39" t="s">
        <v>204</v>
      </c>
    </row>
    <row r="21" spans="1:16" ht="140.25" customHeight="1" x14ac:dyDescent="0.3">
      <c r="A21" s="66" t="s">
        <v>17</v>
      </c>
      <c r="B21" s="38">
        <v>2</v>
      </c>
      <c r="C21" s="39" t="s">
        <v>209</v>
      </c>
      <c r="D21" s="40" t="s">
        <v>203</v>
      </c>
      <c r="E21" s="163">
        <v>0</v>
      </c>
      <c r="F21" s="163">
        <v>0</v>
      </c>
      <c r="G21" s="163">
        <v>0</v>
      </c>
      <c r="H21" s="163">
        <v>0</v>
      </c>
      <c r="I21" s="163">
        <v>0</v>
      </c>
      <c r="J21" s="163">
        <v>0</v>
      </c>
      <c r="K21" s="163">
        <v>0</v>
      </c>
      <c r="L21" s="163">
        <v>0</v>
      </c>
      <c r="M21" s="163">
        <v>0</v>
      </c>
      <c r="N21" s="163">
        <v>0</v>
      </c>
      <c r="O21" s="163">
        <v>0</v>
      </c>
      <c r="P21" s="39" t="s">
        <v>204</v>
      </c>
    </row>
    <row r="22" spans="1:16" ht="140.25" customHeight="1" x14ac:dyDescent="0.3">
      <c r="A22" s="66" t="s">
        <v>17</v>
      </c>
      <c r="B22" s="38">
        <v>2</v>
      </c>
      <c r="C22" s="39" t="s">
        <v>274</v>
      </c>
      <c r="D22" s="40" t="s">
        <v>203</v>
      </c>
      <c r="E22" s="163">
        <v>0</v>
      </c>
      <c r="F22" s="163">
        <v>0</v>
      </c>
      <c r="G22" s="163">
        <v>0</v>
      </c>
      <c r="H22" s="163">
        <v>0</v>
      </c>
      <c r="I22" s="163">
        <v>0</v>
      </c>
      <c r="J22" s="163">
        <v>0</v>
      </c>
      <c r="K22" s="163">
        <v>0</v>
      </c>
      <c r="L22" s="163">
        <v>0</v>
      </c>
      <c r="M22" s="163">
        <v>0</v>
      </c>
      <c r="N22" s="163">
        <v>0</v>
      </c>
      <c r="O22" s="163">
        <v>0</v>
      </c>
      <c r="P22" s="39" t="s">
        <v>204</v>
      </c>
    </row>
    <row r="23" spans="1:16" ht="48" x14ac:dyDescent="0.3">
      <c r="A23" s="66" t="s">
        <v>17</v>
      </c>
      <c r="B23" s="36">
        <v>2</v>
      </c>
      <c r="C23" s="35" t="s">
        <v>275</v>
      </c>
      <c r="D23" s="37" t="s">
        <v>203</v>
      </c>
      <c r="E23" s="157">
        <v>0</v>
      </c>
      <c r="F23" s="157">
        <v>0</v>
      </c>
      <c r="G23" s="157">
        <v>0</v>
      </c>
      <c r="H23" s="157">
        <v>0</v>
      </c>
      <c r="I23" s="157">
        <v>0</v>
      </c>
      <c r="J23" s="157">
        <v>0</v>
      </c>
      <c r="K23" s="157">
        <v>0</v>
      </c>
      <c r="L23" s="157">
        <v>0</v>
      </c>
      <c r="M23" s="157">
        <v>0</v>
      </c>
      <c r="N23" s="157">
        <v>0</v>
      </c>
      <c r="O23" s="157">
        <v>0</v>
      </c>
      <c r="P23" s="35" t="s">
        <v>204</v>
      </c>
    </row>
    <row r="24" spans="1:16" ht="48" x14ac:dyDescent="0.3">
      <c r="A24" s="66" t="s">
        <v>17</v>
      </c>
      <c r="B24" s="36">
        <v>2</v>
      </c>
      <c r="C24" s="35" t="s">
        <v>276</v>
      </c>
      <c r="D24" s="37" t="s">
        <v>203</v>
      </c>
      <c r="E24" s="157">
        <v>0</v>
      </c>
      <c r="F24" s="157">
        <v>0</v>
      </c>
      <c r="G24" s="157">
        <v>0</v>
      </c>
      <c r="H24" s="157">
        <v>0</v>
      </c>
      <c r="I24" s="157">
        <v>0</v>
      </c>
      <c r="J24" s="157">
        <v>0</v>
      </c>
      <c r="K24" s="157">
        <v>0</v>
      </c>
      <c r="L24" s="157">
        <v>0</v>
      </c>
      <c r="M24" s="157">
        <v>0</v>
      </c>
      <c r="N24" s="157">
        <v>0</v>
      </c>
      <c r="O24" s="157">
        <v>0</v>
      </c>
      <c r="P24" s="35" t="s">
        <v>204</v>
      </c>
    </row>
    <row r="25" spans="1:16" ht="179.25" customHeight="1" x14ac:dyDescent="0.3">
      <c r="A25" s="66" t="s">
        <v>17</v>
      </c>
      <c r="B25" s="36">
        <v>2</v>
      </c>
      <c r="C25" s="35" t="s">
        <v>277</v>
      </c>
      <c r="D25" s="37" t="s">
        <v>203</v>
      </c>
      <c r="E25" s="161">
        <v>0</v>
      </c>
      <c r="F25" s="161">
        <v>0</v>
      </c>
      <c r="G25" s="161">
        <v>0.69599999999999995</v>
      </c>
      <c r="H25" s="161">
        <v>1.032</v>
      </c>
      <c r="I25" s="161">
        <v>0.26100000000000001</v>
      </c>
      <c r="J25" s="162">
        <v>0.14699999999999999</v>
      </c>
      <c r="K25" s="161">
        <v>0.14699999999999999</v>
      </c>
      <c r="L25" s="161">
        <v>0.14699999999999999</v>
      </c>
      <c r="M25" s="161">
        <v>0.14699999999999999</v>
      </c>
      <c r="N25" s="161">
        <v>0.14699999999999999</v>
      </c>
      <c r="O25" s="161">
        <v>0.14699999999999999</v>
      </c>
      <c r="P25" s="35" t="s">
        <v>204</v>
      </c>
    </row>
    <row r="26" spans="1:16" ht="166.5" customHeight="1" x14ac:dyDescent="0.3">
      <c r="A26" s="66" t="s">
        <v>17</v>
      </c>
      <c r="B26" s="36">
        <v>2</v>
      </c>
      <c r="C26" s="35" t="s">
        <v>205</v>
      </c>
      <c r="D26" s="37" t="s">
        <v>203</v>
      </c>
      <c r="E26" s="161">
        <v>70.501000000000005</v>
      </c>
      <c r="F26" s="161">
        <v>51.28</v>
      </c>
      <c r="G26" s="161">
        <v>45.268000000000001</v>
      </c>
      <c r="H26" s="161">
        <v>42.006999999999998</v>
      </c>
      <c r="I26" s="161">
        <v>26.861999999999998</v>
      </c>
      <c r="J26" s="162">
        <v>16.170000000000002</v>
      </c>
      <c r="K26" s="161">
        <v>16</v>
      </c>
      <c r="L26" s="161">
        <v>16</v>
      </c>
      <c r="M26" s="161">
        <v>16</v>
      </c>
      <c r="N26" s="161">
        <v>16</v>
      </c>
      <c r="O26" s="161">
        <v>16</v>
      </c>
      <c r="P26" s="35" t="s">
        <v>204</v>
      </c>
    </row>
    <row r="27" spans="1:16" ht="162" x14ac:dyDescent="0.3">
      <c r="A27" s="66" t="s">
        <v>17</v>
      </c>
      <c r="B27" s="38">
        <v>2</v>
      </c>
      <c r="C27" s="39" t="s">
        <v>206</v>
      </c>
      <c r="D27" s="40" t="s">
        <v>203</v>
      </c>
      <c r="E27" s="163">
        <v>0</v>
      </c>
      <c r="F27" s="163">
        <v>0</v>
      </c>
      <c r="G27" s="163">
        <v>0</v>
      </c>
      <c r="H27" s="163">
        <v>0</v>
      </c>
      <c r="I27" s="163">
        <v>0</v>
      </c>
      <c r="J27" s="163">
        <v>0</v>
      </c>
      <c r="K27" s="163">
        <v>0</v>
      </c>
      <c r="L27" s="163">
        <v>0</v>
      </c>
      <c r="M27" s="163">
        <v>0</v>
      </c>
      <c r="N27" s="163">
        <v>0</v>
      </c>
      <c r="O27" s="163">
        <v>0</v>
      </c>
      <c r="P27" s="39" t="s">
        <v>204</v>
      </c>
    </row>
    <row r="28" spans="1:16" ht="162" x14ac:dyDescent="0.3">
      <c r="A28" s="66" t="s">
        <v>17</v>
      </c>
      <c r="B28" s="38">
        <v>2</v>
      </c>
      <c r="C28" s="39" t="s">
        <v>207</v>
      </c>
      <c r="D28" s="40" t="s">
        <v>203</v>
      </c>
      <c r="E28" s="161">
        <v>0</v>
      </c>
      <c r="F28" s="161">
        <v>0.48</v>
      </c>
      <c r="G28" s="161">
        <v>0.48</v>
      </c>
      <c r="H28" s="161">
        <v>1.232</v>
      </c>
      <c r="I28" s="161">
        <v>1.413</v>
      </c>
      <c r="J28" s="162">
        <v>0.85599999999999998</v>
      </c>
      <c r="K28" s="161">
        <v>0.85599999999999998</v>
      </c>
      <c r="L28" s="161">
        <v>0.85599999999999998</v>
      </c>
      <c r="M28" s="161">
        <v>0.85599999999999998</v>
      </c>
      <c r="N28" s="161">
        <v>0.85599999999999998</v>
      </c>
      <c r="O28" s="161">
        <v>0.85599999999999998</v>
      </c>
      <c r="P28" s="39" t="s">
        <v>204</v>
      </c>
    </row>
    <row r="29" spans="1:16" ht="48" x14ac:dyDescent="0.3">
      <c r="A29" s="66" t="s">
        <v>17</v>
      </c>
      <c r="B29" s="38">
        <v>2</v>
      </c>
      <c r="C29" s="39" t="s">
        <v>265</v>
      </c>
      <c r="D29" s="40" t="s">
        <v>203</v>
      </c>
      <c r="E29" s="161">
        <v>0</v>
      </c>
      <c r="F29" s="161">
        <v>0</v>
      </c>
      <c r="G29" s="161">
        <v>0</v>
      </c>
      <c r="H29" s="161">
        <v>0</v>
      </c>
      <c r="I29" s="161">
        <v>0</v>
      </c>
      <c r="J29" s="162">
        <v>2.262</v>
      </c>
      <c r="K29" s="161">
        <v>2</v>
      </c>
      <c r="L29" s="161">
        <v>2</v>
      </c>
      <c r="M29" s="161">
        <v>2</v>
      </c>
      <c r="N29" s="161">
        <v>2</v>
      </c>
      <c r="O29" s="161">
        <v>2</v>
      </c>
      <c r="P29" s="39" t="s">
        <v>204</v>
      </c>
    </row>
    <row r="30" spans="1:16" x14ac:dyDescent="0.3">
      <c r="C30" s="41"/>
      <c r="P30" s="47" t="s">
        <v>210</v>
      </c>
    </row>
  </sheetData>
  <mergeCells count="10">
    <mergeCell ref="M2:P2"/>
    <mergeCell ref="M6:P6"/>
    <mergeCell ref="A8:M8"/>
    <mergeCell ref="A9:M9"/>
    <mergeCell ref="A10:M10"/>
    <mergeCell ref="A11:B11"/>
    <mergeCell ref="C11:C12"/>
    <mergeCell ref="D11:D12"/>
    <mergeCell ref="P11:P12"/>
    <mergeCell ref="E11:O11"/>
  </mergeCells>
  <pageMargins left="0.31496062992125984" right="0.31496062992125984" top="0.15748031496062992" bottom="0.15748031496062992" header="0.31496062992125984" footer="0.31496062992125984"/>
  <pageSetup paperSize="9" scale="84" fitToHeight="4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X140"/>
  <sheetViews>
    <sheetView zoomScaleNormal="100" workbookViewId="0">
      <selection activeCell="P4" sqref="P4:S4"/>
    </sheetView>
  </sheetViews>
  <sheetFormatPr defaultRowHeight="14.4" x14ac:dyDescent="0.3"/>
  <cols>
    <col min="1" max="1" width="2" customWidth="1"/>
    <col min="2" max="6" width="6.44140625" customWidth="1"/>
    <col min="7" max="7" width="24.5546875" customWidth="1"/>
    <col min="8" max="8" width="21.6640625" customWidth="1"/>
    <col min="9" max="9" width="8.33203125" customWidth="1"/>
    <col min="10" max="10" width="8.6640625" customWidth="1"/>
    <col min="11" max="11" width="8" customWidth="1"/>
    <col min="12" max="12" width="14.33203125" customWidth="1"/>
    <col min="13" max="13" width="6.33203125" customWidth="1"/>
    <col min="14" max="15" width="10.33203125" customWidth="1"/>
    <col min="16" max="17" width="10.33203125" style="25" customWidth="1"/>
    <col min="18" max="18" width="10.33203125" style="187" customWidth="1"/>
    <col min="19" max="22" width="10.33203125" style="166" customWidth="1"/>
  </cols>
  <sheetData>
    <row r="2" spans="2:24" ht="15.75" customHeight="1" x14ac:dyDescent="0.3">
      <c r="P2" s="345"/>
      <c r="Q2" s="345"/>
      <c r="R2" s="345"/>
      <c r="S2" s="345"/>
      <c r="T2" s="165"/>
      <c r="U2" s="165"/>
    </row>
    <row r="3" spans="2:24" ht="75.75" customHeight="1" x14ac:dyDescent="0.3">
      <c r="P3" s="346" t="s">
        <v>287</v>
      </c>
      <c r="Q3" s="346"/>
      <c r="R3" s="346"/>
      <c r="S3" s="133"/>
      <c r="T3" s="165"/>
      <c r="U3" s="165"/>
    </row>
    <row r="4" spans="2:24" ht="15.6" x14ac:dyDescent="0.3">
      <c r="B4" s="1"/>
      <c r="C4" s="1"/>
      <c r="D4" s="1"/>
      <c r="E4" s="1"/>
      <c r="F4" s="1"/>
      <c r="G4" s="70"/>
      <c r="H4" s="1"/>
      <c r="I4" s="1"/>
      <c r="J4" s="1"/>
      <c r="K4" s="1"/>
      <c r="L4" s="1"/>
      <c r="M4" s="1"/>
      <c r="N4" s="1"/>
      <c r="O4" s="1"/>
      <c r="P4" s="347" t="s">
        <v>232</v>
      </c>
      <c r="Q4" s="347"/>
      <c r="R4" s="347"/>
      <c r="S4" s="347"/>
      <c r="T4" s="167"/>
      <c r="U4" s="167"/>
    </row>
    <row r="5" spans="2:24" ht="18" customHeight="1" x14ac:dyDescent="0.3">
      <c r="B5" s="1"/>
      <c r="C5" s="1"/>
      <c r="D5" s="1"/>
      <c r="E5" s="1"/>
      <c r="F5" s="1"/>
      <c r="G5" s="70"/>
      <c r="H5" s="1"/>
      <c r="I5" s="1"/>
      <c r="J5" s="1"/>
      <c r="K5" s="1"/>
      <c r="L5" s="1"/>
      <c r="M5" s="1"/>
      <c r="N5" s="1"/>
      <c r="O5" s="1"/>
      <c r="P5" s="347" t="s">
        <v>37</v>
      </c>
      <c r="Q5" s="347"/>
      <c r="R5" s="347"/>
      <c r="S5" s="347"/>
      <c r="T5" s="167"/>
      <c r="U5" s="167"/>
    </row>
    <row r="6" spans="2:24" ht="34.5" customHeight="1" x14ac:dyDescent="0.3">
      <c r="B6" s="1"/>
      <c r="C6" s="1"/>
      <c r="D6" s="1"/>
      <c r="E6" s="1"/>
      <c r="F6" s="1"/>
      <c r="G6" s="70"/>
      <c r="H6" s="1"/>
      <c r="I6" s="1"/>
      <c r="J6" s="1"/>
      <c r="K6" s="1"/>
      <c r="L6" s="1"/>
      <c r="M6" s="1"/>
      <c r="N6" s="1"/>
      <c r="O6" s="1"/>
      <c r="P6" s="348" t="s">
        <v>89</v>
      </c>
      <c r="Q6" s="348"/>
      <c r="R6" s="348"/>
      <c r="S6" s="348"/>
      <c r="T6" s="168"/>
      <c r="U6" s="168"/>
    </row>
    <row r="7" spans="2:24" ht="15.6" x14ac:dyDescent="0.3">
      <c r="B7" s="349" t="s">
        <v>0</v>
      </c>
      <c r="C7" s="349"/>
      <c r="D7" s="349"/>
      <c r="E7" s="349"/>
      <c r="F7" s="349"/>
      <c r="G7" s="349"/>
      <c r="H7" s="349"/>
      <c r="I7" s="349"/>
      <c r="J7" s="349"/>
      <c r="K7" s="349"/>
      <c r="L7" s="349"/>
      <c r="M7" s="349"/>
      <c r="N7" s="349"/>
      <c r="O7" s="349"/>
      <c r="P7" s="349"/>
      <c r="Q7" s="349"/>
      <c r="R7" s="349"/>
      <c r="S7" s="349"/>
      <c r="T7" s="119"/>
      <c r="U7" s="119"/>
    </row>
    <row r="8" spans="2:24" ht="22.5" customHeight="1" x14ac:dyDescent="0.3">
      <c r="B8" s="349" t="s">
        <v>70</v>
      </c>
      <c r="C8" s="349"/>
      <c r="D8" s="349"/>
      <c r="E8" s="349"/>
      <c r="F8" s="349"/>
      <c r="G8" s="349"/>
      <c r="H8" s="349"/>
      <c r="I8" s="349"/>
      <c r="J8" s="349"/>
      <c r="K8" s="349"/>
      <c r="L8" s="349"/>
      <c r="M8" s="349"/>
      <c r="N8" s="349"/>
      <c r="O8" s="349"/>
      <c r="P8" s="349"/>
      <c r="Q8" s="349"/>
      <c r="R8" s="349"/>
      <c r="S8" s="349"/>
      <c r="T8" s="119"/>
      <c r="U8" s="119"/>
    </row>
    <row r="9" spans="2:24" ht="41.25" customHeight="1" x14ac:dyDescent="0.3">
      <c r="B9" s="350" t="s">
        <v>249</v>
      </c>
      <c r="C9" s="349"/>
      <c r="D9" s="349"/>
      <c r="E9" s="349"/>
      <c r="F9" s="349"/>
      <c r="G9" s="349"/>
      <c r="H9" s="349"/>
      <c r="I9" s="349"/>
      <c r="J9" s="349"/>
      <c r="K9" s="349"/>
      <c r="L9" s="349"/>
      <c r="M9" s="349"/>
      <c r="N9" s="349"/>
      <c r="O9" s="349"/>
      <c r="P9" s="349"/>
      <c r="Q9" s="349"/>
      <c r="R9" s="349"/>
      <c r="S9" s="349"/>
      <c r="T9" s="119"/>
      <c r="U9" s="119"/>
    </row>
    <row r="10" spans="2:24" ht="27" customHeight="1" x14ac:dyDescent="0.3">
      <c r="B10" s="336" t="s">
        <v>1</v>
      </c>
      <c r="C10" s="336"/>
      <c r="D10" s="336"/>
      <c r="E10" s="336"/>
      <c r="F10" s="336"/>
      <c r="G10" s="351" t="s">
        <v>2</v>
      </c>
      <c r="H10" s="336" t="s">
        <v>3</v>
      </c>
      <c r="I10" s="336" t="s">
        <v>4</v>
      </c>
      <c r="J10" s="336"/>
      <c r="K10" s="336"/>
      <c r="L10" s="336"/>
      <c r="M10" s="336"/>
      <c r="N10" s="336"/>
      <c r="O10" s="336"/>
      <c r="P10" s="336"/>
      <c r="Q10" s="336"/>
      <c r="R10" s="336"/>
      <c r="S10" s="336"/>
      <c r="T10" s="336"/>
      <c r="U10" s="336"/>
      <c r="V10" s="336"/>
      <c r="W10" s="336"/>
      <c r="X10" s="336"/>
    </row>
    <row r="11" spans="2:24" ht="27" customHeight="1" x14ac:dyDescent="0.3">
      <c r="B11" s="336"/>
      <c r="C11" s="336"/>
      <c r="D11" s="336"/>
      <c r="E11" s="336"/>
      <c r="F11" s="336"/>
      <c r="G11" s="351"/>
      <c r="H11" s="336"/>
      <c r="I11" s="336" t="s">
        <v>5</v>
      </c>
      <c r="J11" s="336" t="s">
        <v>6</v>
      </c>
      <c r="K11" s="336" t="s">
        <v>7</v>
      </c>
      <c r="L11" s="336" t="s">
        <v>8</v>
      </c>
      <c r="M11" s="336" t="s">
        <v>9</v>
      </c>
      <c r="N11" s="336" t="s">
        <v>76</v>
      </c>
      <c r="O11" s="336" t="s">
        <v>77</v>
      </c>
      <c r="P11" s="281" t="s">
        <v>83</v>
      </c>
      <c r="Q11" s="284" t="s">
        <v>84</v>
      </c>
      <c r="R11" s="352" t="s">
        <v>85</v>
      </c>
      <c r="S11" s="258" t="s">
        <v>119</v>
      </c>
      <c r="T11" s="258" t="s">
        <v>233</v>
      </c>
      <c r="U11" s="258" t="s">
        <v>244</v>
      </c>
      <c r="V11" s="258" t="s">
        <v>245</v>
      </c>
      <c r="W11" s="258" t="s">
        <v>266</v>
      </c>
      <c r="X11" s="258" t="s">
        <v>267</v>
      </c>
    </row>
    <row r="12" spans="2:24" ht="54" customHeight="1" x14ac:dyDescent="0.3">
      <c r="B12" s="134" t="s">
        <v>10</v>
      </c>
      <c r="C12" s="134" t="s">
        <v>11</v>
      </c>
      <c r="D12" s="134" t="s">
        <v>12</v>
      </c>
      <c r="E12" s="134" t="s">
        <v>13</v>
      </c>
      <c r="F12" s="134" t="s">
        <v>14</v>
      </c>
      <c r="G12" s="351"/>
      <c r="H12" s="336"/>
      <c r="I12" s="336"/>
      <c r="J12" s="336"/>
      <c r="K12" s="336"/>
      <c r="L12" s="336"/>
      <c r="M12" s="336"/>
      <c r="N12" s="336"/>
      <c r="O12" s="336"/>
      <c r="P12" s="281"/>
      <c r="Q12" s="285"/>
      <c r="R12" s="353"/>
      <c r="S12" s="259"/>
      <c r="T12" s="259"/>
      <c r="U12" s="259"/>
      <c r="V12" s="259"/>
      <c r="W12" s="259"/>
      <c r="X12" s="259"/>
    </row>
    <row r="13" spans="2:24" ht="27.75" customHeight="1" x14ac:dyDescent="0.3">
      <c r="B13" s="275" t="s">
        <v>17</v>
      </c>
      <c r="C13" s="276"/>
      <c r="D13" s="276"/>
      <c r="E13" s="276"/>
      <c r="F13" s="276"/>
      <c r="G13" s="277" t="s">
        <v>89</v>
      </c>
      <c r="H13" s="138" t="s">
        <v>15</v>
      </c>
      <c r="I13" s="138"/>
      <c r="J13" s="138"/>
      <c r="K13" s="138"/>
      <c r="L13" s="138"/>
      <c r="M13" s="138"/>
      <c r="N13" s="136">
        <f>N14+N15+N16</f>
        <v>31943.699999999997</v>
      </c>
      <c r="O13" s="136">
        <f>O14+O15+O16</f>
        <v>33202.800000000003</v>
      </c>
      <c r="P13" s="136">
        <f>P14+P15+P16+P18</f>
        <v>14689.099999999999</v>
      </c>
      <c r="Q13" s="136">
        <f>Q14+Q15+Q16+Q18+Q17</f>
        <v>22816.699999999997</v>
      </c>
      <c r="R13" s="169">
        <f t="shared" ref="R13:X13" si="0">R14+R15+R16+R17+R18</f>
        <v>23005.300000000003</v>
      </c>
      <c r="S13" s="95">
        <f t="shared" si="0"/>
        <v>26119.399999999998</v>
      </c>
      <c r="T13" s="95">
        <f t="shared" si="0"/>
        <v>33390.400000000001</v>
      </c>
      <c r="U13" s="95">
        <f t="shared" si="0"/>
        <v>29612.3</v>
      </c>
      <c r="V13" s="95">
        <f t="shared" si="0"/>
        <v>30636.400000000001</v>
      </c>
      <c r="W13" s="95">
        <f t="shared" si="0"/>
        <v>31695.9</v>
      </c>
      <c r="X13" s="95">
        <f t="shared" si="0"/>
        <v>32646.7</v>
      </c>
    </row>
    <row r="14" spans="2:24" ht="41.25" customHeight="1" x14ac:dyDescent="0.3">
      <c r="B14" s="275"/>
      <c r="C14" s="276"/>
      <c r="D14" s="276"/>
      <c r="E14" s="276"/>
      <c r="F14" s="276"/>
      <c r="G14" s="277"/>
      <c r="H14" s="138" t="s">
        <v>32</v>
      </c>
      <c r="I14" s="138">
        <v>933</v>
      </c>
      <c r="J14" s="138"/>
      <c r="K14" s="138"/>
      <c r="L14" s="138"/>
      <c r="M14" s="138"/>
      <c r="N14" s="136">
        <f t="shared" ref="N14:V14" si="1">N20+N59</f>
        <v>22915.999999999996</v>
      </c>
      <c r="O14" s="136">
        <f t="shared" si="1"/>
        <v>21024.5</v>
      </c>
      <c r="P14" s="136">
        <f t="shared" si="1"/>
        <v>3841.6</v>
      </c>
      <c r="Q14" s="136">
        <f t="shared" si="1"/>
        <v>4786</v>
      </c>
      <c r="R14" s="169">
        <f t="shared" si="1"/>
        <v>5309.9</v>
      </c>
      <c r="S14" s="95">
        <f t="shared" si="1"/>
        <v>6239.1</v>
      </c>
      <c r="T14" s="95">
        <f>T20+T59</f>
        <v>6429.4000000000005</v>
      </c>
      <c r="U14" s="95">
        <f t="shared" si="1"/>
        <v>6835.7</v>
      </c>
      <c r="V14" s="95">
        <f t="shared" si="1"/>
        <v>6835.7</v>
      </c>
      <c r="W14" s="95">
        <f>W20+W59</f>
        <v>5625.7</v>
      </c>
      <c r="X14" s="95">
        <f>X20+X59</f>
        <v>5625.7</v>
      </c>
    </row>
    <row r="15" spans="2:24" ht="43.5" customHeight="1" x14ac:dyDescent="0.3">
      <c r="B15" s="275"/>
      <c r="C15" s="276"/>
      <c r="D15" s="276"/>
      <c r="E15" s="276"/>
      <c r="F15" s="276"/>
      <c r="G15" s="277"/>
      <c r="H15" s="138" t="s">
        <v>51</v>
      </c>
      <c r="I15" s="138">
        <v>935</v>
      </c>
      <c r="J15" s="138"/>
      <c r="K15" s="138"/>
      <c r="L15" s="138"/>
      <c r="M15" s="138"/>
      <c r="N15" s="136">
        <f>N61+N117</f>
        <v>551.9</v>
      </c>
      <c r="O15" s="136">
        <f>O61+O117</f>
        <v>1821.1</v>
      </c>
      <c r="P15" s="136">
        <f>P61+P117</f>
        <v>740.1</v>
      </c>
      <c r="Q15" s="136">
        <f>Q61+Q117</f>
        <v>1362.6</v>
      </c>
      <c r="R15" s="169">
        <f>R117+R61</f>
        <v>1526.4</v>
      </c>
      <c r="S15" s="95">
        <f>S117+S61</f>
        <v>906.4</v>
      </c>
      <c r="T15" s="95">
        <f>T97+T130</f>
        <v>1264.5</v>
      </c>
      <c r="U15" s="95">
        <f>U61+U117</f>
        <v>10</v>
      </c>
      <c r="V15" s="95">
        <f>V61+V117</f>
        <v>10</v>
      </c>
      <c r="W15" s="95">
        <f>W61+W117</f>
        <v>10</v>
      </c>
      <c r="X15" s="95">
        <f>X61+X117</f>
        <v>10</v>
      </c>
    </row>
    <row r="16" spans="2:24" ht="51.75" customHeight="1" x14ac:dyDescent="0.3">
      <c r="B16" s="275"/>
      <c r="C16" s="276"/>
      <c r="D16" s="276"/>
      <c r="E16" s="276"/>
      <c r="F16" s="276"/>
      <c r="G16" s="277"/>
      <c r="H16" s="138" t="s">
        <v>36</v>
      </c>
      <c r="I16" s="138">
        <v>941</v>
      </c>
      <c r="J16" s="138"/>
      <c r="K16" s="138"/>
      <c r="L16" s="138"/>
      <c r="M16" s="138"/>
      <c r="N16" s="136">
        <v>8475.7999999999993</v>
      </c>
      <c r="O16" s="136">
        <f>O21</f>
        <v>10357.200000000001</v>
      </c>
      <c r="P16" s="136">
        <f>P21</f>
        <v>10107.4</v>
      </c>
      <c r="Q16" s="136">
        <f t="shared" ref="Q16:V16" si="2">Q21+Q62</f>
        <v>13248</v>
      </c>
      <c r="R16" s="169">
        <f t="shared" si="2"/>
        <v>15493.6</v>
      </c>
      <c r="S16" s="95">
        <f t="shared" si="2"/>
        <v>18486.399999999998</v>
      </c>
      <c r="T16" s="95">
        <f>T21+T62</f>
        <v>23972.3</v>
      </c>
      <c r="U16" s="95">
        <f t="shared" si="2"/>
        <v>22413.599999999999</v>
      </c>
      <c r="V16" s="95">
        <f t="shared" si="2"/>
        <v>23437.7</v>
      </c>
      <c r="W16" s="95">
        <f>W21+W62</f>
        <v>25707.200000000001</v>
      </c>
      <c r="X16" s="95">
        <f>X21+X62</f>
        <v>26658</v>
      </c>
    </row>
    <row r="17" spans="2:24" ht="67.5" customHeight="1" x14ac:dyDescent="0.3">
      <c r="B17" s="275"/>
      <c r="C17" s="276"/>
      <c r="D17" s="276"/>
      <c r="E17" s="276"/>
      <c r="F17" s="276"/>
      <c r="G17" s="277"/>
      <c r="H17" s="138" t="s">
        <v>250</v>
      </c>
      <c r="I17" s="138">
        <v>939</v>
      </c>
      <c r="J17" s="138"/>
      <c r="K17" s="138"/>
      <c r="L17" s="138"/>
      <c r="M17" s="138"/>
      <c r="N17" s="136">
        <v>0</v>
      </c>
      <c r="O17" s="136">
        <v>0</v>
      </c>
      <c r="P17" s="136">
        <v>0</v>
      </c>
      <c r="Q17" s="136">
        <f>Q60</f>
        <v>896.8</v>
      </c>
      <c r="R17" s="169">
        <f>R96</f>
        <v>675.4</v>
      </c>
      <c r="S17" s="95">
        <v>487.5</v>
      </c>
      <c r="T17" s="95">
        <v>0</v>
      </c>
      <c r="U17" s="95">
        <v>0</v>
      </c>
      <c r="V17" s="95">
        <v>0</v>
      </c>
      <c r="W17" s="95">
        <v>0</v>
      </c>
      <c r="X17" s="95">
        <v>0</v>
      </c>
    </row>
    <row r="18" spans="2:24" ht="60" customHeight="1" x14ac:dyDescent="0.3">
      <c r="B18" s="275"/>
      <c r="C18" s="276"/>
      <c r="D18" s="276"/>
      <c r="E18" s="276"/>
      <c r="F18" s="276"/>
      <c r="G18" s="277"/>
      <c r="H18" s="138" t="s">
        <v>251</v>
      </c>
      <c r="I18" s="138">
        <v>938</v>
      </c>
      <c r="J18" s="71"/>
      <c r="K18" s="71"/>
      <c r="L18" s="71"/>
      <c r="M18" s="71"/>
      <c r="N18" s="137">
        <v>0</v>
      </c>
      <c r="O18" s="137">
        <v>0</v>
      </c>
      <c r="P18" s="136">
        <v>0</v>
      </c>
      <c r="Q18" s="136">
        <f>Q63</f>
        <v>2523.3000000000002</v>
      </c>
      <c r="R18" s="169">
        <f>R63</f>
        <v>0</v>
      </c>
      <c r="S18" s="95">
        <v>0</v>
      </c>
      <c r="T18" s="95">
        <f>T63</f>
        <v>1724.2</v>
      </c>
      <c r="U18" s="95">
        <f>U63</f>
        <v>353</v>
      </c>
      <c r="V18" s="95">
        <f>V63</f>
        <v>353</v>
      </c>
      <c r="W18" s="95">
        <f>W63</f>
        <v>353</v>
      </c>
      <c r="X18" s="95">
        <f>X63</f>
        <v>353</v>
      </c>
    </row>
    <row r="19" spans="2:24" s="5" customFormat="1" ht="36" customHeight="1" x14ac:dyDescent="0.3">
      <c r="B19" s="275" t="str">
        <f>B13</f>
        <v>04</v>
      </c>
      <c r="C19" s="276">
        <v>1</v>
      </c>
      <c r="D19" s="276"/>
      <c r="E19" s="276"/>
      <c r="F19" s="276"/>
      <c r="G19" s="277" t="s">
        <v>16</v>
      </c>
      <c r="H19" s="138" t="s">
        <v>15</v>
      </c>
      <c r="I19" s="138"/>
      <c r="J19" s="138"/>
      <c r="K19" s="138"/>
      <c r="L19" s="138"/>
      <c r="M19" s="138"/>
      <c r="N19" s="136">
        <f t="shared" ref="N19:S19" si="3">SUM(N21+N20)</f>
        <v>28271.499999999996</v>
      </c>
      <c r="O19" s="136">
        <f t="shared" si="3"/>
        <v>28128.5</v>
      </c>
      <c r="P19" s="136">
        <f t="shared" si="3"/>
        <v>11076.5</v>
      </c>
      <c r="Q19" s="136">
        <f t="shared" si="3"/>
        <v>13773.900000000001</v>
      </c>
      <c r="R19" s="169">
        <f t="shared" si="3"/>
        <v>13342</v>
      </c>
      <c r="S19" s="95">
        <f t="shared" si="3"/>
        <v>16549.899999999998</v>
      </c>
      <c r="T19" s="95">
        <f>T20+T21</f>
        <v>22393.200000000001</v>
      </c>
      <c r="U19" s="95">
        <f>U20+U21</f>
        <v>23383.3</v>
      </c>
      <c r="V19" s="95">
        <f>V20+V21</f>
        <v>24407.4</v>
      </c>
      <c r="W19" s="95">
        <f>W20+W21</f>
        <v>26676.9</v>
      </c>
      <c r="X19" s="95">
        <f>X20+X21</f>
        <v>27627.7</v>
      </c>
    </row>
    <row r="20" spans="2:24" ht="42" customHeight="1" x14ac:dyDescent="0.3">
      <c r="B20" s="275"/>
      <c r="C20" s="276"/>
      <c r="D20" s="276"/>
      <c r="E20" s="276"/>
      <c r="F20" s="276"/>
      <c r="G20" s="277"/>
      <c r="H20" s="138" t="s">
        <v>32</v>
      </c>
      <c r="I20" s="138">
        <v>933</v>
      </c>
      <c r="J20" s="138"/>
      <c r="K20" s="138"/>
      <c r="L20" s="138"/>
      <c r="M20" s="138"/>
      <c r="N20" s="136">
        <f>N23+N33+N37+N46+N54</f>
        <v>19795.699999999997</v>
      </c>
      <c r="O20" s="136">
        <f>SUM(O23+O33+O37+O46+O54)</f>
        <v>17771.3</v>
      </c>
      <c r="P20" s="136">
        <f>SUM(P23+P33+P37+P46+P54)</f>
        <v>969.1</v>
      </c>
      <c r="Q20" s="136">
        <f>SUM(Q23+Q33+Q37+Q46+Q54)</f>
        <v>1667.2</v>
      </c>
      <c r="R20" s="169">
        <f>SUM(R23+R33+R37+R46+R54)</f>
        <v>976.9</v>
      </c>
      <c r="S20" s="95">
        <f>SUM(S23+S33+S37+S46+S54)</f>
        <v>1555.1</v>
      </c>
      <c r="T20" s="95">
        <f>T33+T54</f>
        <v>1322</v>
      </c>
      <c r="U20" s="95">
        <f>U23+U33+U37+U46+U54</f>
        <v>1322.7</v>
      </c>
      <c r="V20" s="95">
        <f>V23+V33+V37+V46+V54</f>
        <v>1322.7</v>
      </c>
      <c r="W20" s="95">
        <f>W23+W33+W37+W46+W54</f>
        <v>1322.7</v>
      </c>
      <c r="X20" s="95">
        <f>X23+X33+X37+X46+X54</f>
        <v>1322.7</v>
      </c>
    </row>
    <row r="21" spans="2:24" ht="50.25" customHeight="1" x14ac:dyDescent="0.3">
      <c r="B21" s="276"/>
      <c r="C21" s="276"/>
      <c r="D21" s="276"/>
      <c r="E21" s="276"/>
      <c r="F21" s="276"/>
      <c r="G21" s="277"/>
      <c r="H21" s="138" t="s">
        <v>36</v>
      </c>
      <c r="I21" s="138">
        <v>941</v>
      </c>
      <c r="J21" s="138"/>
      <c r="K21" s="138"/>
      <c r="L21" s="138"/>
      <c r="M21" s="138"/>
      <c r="N21" s="136">
        <v>8475.7999999999993</v>
      </c>
      <c r="O21" s="136">
        <f t="shared" ref="O21:V21" si="4">O24</f>
        <v>10357.200000000001</v>
      </c>
      <c r="P21" s="136">
        <f t="shared" si="4"/>
        <v>10107.4</v>
      </c>
      <c r="Q21" s="136">
        <f t="shared" si="4"/>
        <v>12106.7</v>
      </c>
      <c r="R21" s="169">
        <f>R24</f>
        <v>12365.1</v>
      </c>
      <c r="S21" s="95">
        <f t="shared" si="4"/>
        <v>14994.8</v>
      </c>
      <c r="T21" s="95">
        <f>T24</f>
        <v>21071.200000000001</v>
      </c>
      <c r="U21" s="95">
        <f t="shared" si="4"/>
        <v>22060.6</v>
      </c>
      <c r="V21" s="95">
        <f t="shared" si="4"/>
        <v>23084.7</v>
      </c>
      <c r="W21" s="95">
        <f>W24</f>
        <v>25354.2</v>
      </c>
      <c r="X21" s="95">
        <f>X24</f>
        <v>26305</v>
      </c>
    </row>
    <row r="22" spans="2:24" ht="32.25" customHeight="1" x14ac:dyDescent="0.3">
      <c r="B22" s="275" t="str">
        <f>B13</f>
        <v>04</v>
      </c>
      <c r="C22" s="276">
        <v>1</v>
      </c>
      <c r="D22" s="275" t="s">
        <v>18</v>
      </c>
      <c r="E22" s="276"/>
      <c r="F22" s="276"/>
      <c r="G22" s="268" t="s">
        <v>97</v>
      </c>
      <c r="H22" s="138" t="s">
        <v>15</v>
      </c>
      <c r="I22" s="138"/>
      <c r="J22" s="138"/>
      <c r="K22" s="72"/>
      <c r="L22" s="72"/>
      <c r="M22" s="138"/>
      <c r="N22" s="73">
        <f t="shared" ref="N22:S22" si="5">SUM(N24+N23)</f>
        <v>11969.699999999999</v>
      </c>
      <c r="O22" s="73">
        <f t="shared" si="5"/>
        <v>14229.300000000001</v>
      </c>
      <c r="P22" s="73">
        <f t="shared" si="5"/>
        <v>10107.4</v>
      </c>
      <c r="Q22" s="73">
        <f t="shared" si="5"/>
        <v>12106.7</v>
      </c>
      <c r="R22" s="170">
        <f t="shared" si="5"/>
        <v>12365.1</v>
      </c>
      <c r="S22" s="171">
        <f t="shared" si="5"/>
        <v>14994.8</v>
      </c>
      <c r="T22" s="95">
        <f>T23+T24</f>
        <v>21071.200000000001</v>
      </c>
      <c r="U22" s="95">
        <f>U23+U24</f>
        <v>22060.6</v>
      </c>
      <c r="V22" s="95">
        <f>V23+V24</f>
        <v>23084.7</v>
      </c>
      <c r="W22" s="95">
        <f>W23+W24</f>
        <v>25354.2</v>
      </c>
      <c r="X22" s="95">
        <f>X23+X24</f>
        <v>26305</v>
      </c>
    </row>
    <row r="23" spans="2:24" ht="69" customHeight="1" x14ac:dyDescent="0.3">
      <c r="B23" s="275"/>
      <c r="C23" s="276"/>
      <c r="D23" s="275"/>
      <c r="E23" s="276"/>
      <c r="F23" s="276"/>
      <c r="G23" s="330"/>
      <c r="H23" s="138" t="s">
        <v>32</v>
      </c>
      <c r="I23" s="138">
        <v>933</v>
      </c>
      <c r="J23" s="138"/>
      <c r="K23" s="72"/>
      <c r="L23" s="72"/>
      <c r="M23" s="138"/>
      <c r="N23" s="74">
        <v>3493.9</v>
      </c>
      <c r="O23" s="75">
        <f>O27</f>
        <v>3872.1</v>
      </c>
      <c r="P23" s="76">
        <f>P27</f>
        <v>0</v>
      </c>
      <c r="Q23" s="76">
        <f>Q27</f>
        <v>0</v>
      </c>
      <c r="R23" s="172">
        <f>R27</f>
        <v>0</v>
      </c>
      <c r="S23" s="76">
        <f>S27</f>
        <v>0</v>
      </c>
      <c r="T23" s="95">
        <f>T26+T27</f>
        <v>0</v>
      </c>
      <c r="U23" s="95">
        <f>U26+U27</f>
        <v>0</v>
      </c>
      <c r="V23" s="95">
        <f>V26+V27</f>
        <v>0</v>
      </c>
      <c r="W23" s="95">
        <f>W26+W27</f>
        <v>0</v>
      </c>
      <c r="X23" s="95">
        <f>X26+X27</f>
        <v>0</v>
      </c>
    </row>
    <row r="24" spans="2:24" ht="72" customHeight="1" x14ac:dyDescent="0.3">
      <c r="B24" s="275"/>
      <c r="C24" s="276"/>
      <c r="D24" s="275"/>
      <c r="E24" s="276"/>
      <c r="F24" s="276"/>
      <c r="G24" s="269"/>
      <c r="H24" s="138" t="s">
        <v>36</v>
      </c>
      <c r="I24" s="138">
        <v>941</v>
      </c>
      <c r="J24" s="138"/>
      <c r="K24" s="72"/>
      <c r="L24" s="72"/>
      <c r="M24" s="138"/>
      <c r="N24" s="136">
        <v>8475.7999999999993</v>
      </c>
      <c r="O24" s="136">
        <f>O31</f>
        <v>10357.200000000001</v>
      </c>
      <c r="P24" s="136">
        <f>P31</f>
        <v>10107.4</v>
      </c>
      <c r="Q24" s="136">
        <f>Q31</f>
        <v>12106.7</v>
      </c>
      <c r="R24" s="169">
        <f>R31</f>
        <v>12365.1</v>
      </c>
      <c r="S24" s="95">
        <f t="shared" ref="S24:X24" si="6">S30</f>
        <v>14994.8</v>
      </c>
      <c r="T24" s="95">
        <f t="shared" si="6"/>
        <v>21071.200000000001</v>
      </c>
      <c r="U24" s="95">
        <f t="shared" si="6"/>
        <v>22060.6</v>
      </c>
      <c r="V24" s="95">
        <f t="shared" si="6"/>
        <v>23084.7</v>
      </c>
      <c r="W24" s="95">
        <f t="shared" si="6"/>
        <v>25354.2</v>
      </c>
      <c r="X24" s="95">
        <f t="shared" si="6"/>
        <v>26305</v>
      </c>
    </row>
    <row r="25" spans="2:24" ht="32.25" hidden="1" customHeight="1" x14ac:dyDescent="0.3">
      <c r="B25" s="271" t="str">
        <f>B13</f>
        <v>04</v>
      </c>
      <c r="C25" s="336">
        <v>1</v>
      </c>
      <c r="D25" s="271" t="s">
        <v>18</v>
      </c>
      <c r="E25" s="336">
        <v>1</v>
      </c>
      <c r="F25" s="336"/>
      <c r="G25" s="284" t="s">
        <v>106</v>
      </c>
      <c r="H25" s="281" t="s">
        <v>32</v>
      </c>
      <c r="I25" s="284">
        <v>933</v>
      </c>
      <c r="J25" s="284">
        <v>10</v>
      </c>
      <c r="K25" s="287" t="s">
        <v>17</v>
      </c>
      <c r="L25" s="150" t="s">
        <v>90</v>
      </c>
      <c r="M25" s="141">
        <v>323</v>
      </c>
      <c r="N25" s="77">
        <v>3333.9</v>
      </c>
      <c r="O25" s="77">
        <v>3333.9</v>
      </c>
      <c r="P25" s="77">
        <v>3333.9</v>
      </c>
      <c r="Q25" s="77">
        <v>3333.9</v>
      </c>
      <c r="R25" s="173">
        <v>3333.9</v>
      </c>
      <c r="S25" s="174">
        <v>3333.9</v>
      </c>
      <c r="T25" s="85"/>
      <c r="U25" s="85"/>
      <c r="V25" s="85"/>
      <c r="W25" s="85"/>
      <c r="X25" s="85"/>
    </row>
    <row r="26" spans="2:24" ht="63.75" customHeight="1" x14ac:dyDescent="0.3">
      <c r="B26" s="271"/>
      <c r="C26" s="336"/>
      <c r="D26" s="271"/>
      <c r="E26" s="336"/>
      <c r="F26" s="336"/>
      <c r="G26" s="329"/>
      <c r="H26" s="281"/>
      <c r="I26" s="329"/>
      <c r="J26" s="329"/>
      <c r="K26" s="304"/>
      <c r="L26" s="71" t="s">
        <v>90</v>
      </c>
      <c r="M26" s="71">
        <v>323</v>
      </c>
      <c r="N26" s="71">
        <v>3493.9</v>
      </c>
      <c r="O26" s="78">
        <v>0</v>
      </c>
      <c r="P26" s="79">
        <v>0</v>
      </c>
      <c r="Q26" s="79">
        <v>0</v>
      </c>
      <c r="R26" s="175">
        <v>0</v>
      </c>
      <c r="S26" s="79">
        <v>0</v>
      </c>
      <c r="T26" s="79">
        <v>0</v>
      </c>
      <c r="U26" s="79">
        <v>0</v>
      </c>
      <c r="V26" s="79">
        <v>0</v>
      </c>
      <c r="W26" s="79">
        <v>0</v>
      </c>
      <c r="X26" s="79">
        <v>0</v>
      </c>
    </row>
    <row r="27" spans="2:24" ht="140.25" customHeight="1" x14ac:dyDescent="0.3">
      <c r="B27" s="271"/>
      <c r="C27" s="336"/>
      <c r="D27" s="271"/>
      <c r="E27" s="336"/>
      <c r="F27" s="336"/>
      <c r="G27" s="285"/>
      <c r="H27" s="281"/>
      <c r="I27" s="285"/>
      <c r="J27" s="285"/>
      <c r="K27" s="288"/>
      <c r="L27" s="71" t="s">
        <v>108</v>
      </c>
      <c r="M27" s="71">
        <v>323</v>
      </c>
      <c r="N27" s="78">
        <v>0</v>
      </c>
      <c r="O27" s="78">
        <v>3872.1</v>
      </c>
      <c r="P27" s="79">
        <v>0</v>
      </c>
      <c r="Q27" s="79">
        <v>0</v>
      </c>
      <c r="R27" s="175">
        <v>0</v>
      </c>
      <c r="S27" s="79">
        <v>0</v>
      </c>
      <c r="T27" s="79">
        <v>0</v>
      </c>
      <c r="U27" s="79">
        <v>0</v>
      </c>
      <c r="V27" s="79">
        <v>0</v>
      </c>
      <c r="W27" s="79">
        <v>0</v>
      </c>
      <c r="X27" s="79">
        <v>0</v>
      </c>
    </row>
    <row r="28" spans="2:24" ht="15" hidden="1" customHeight="1" x14ac:dyDescent="0.3">
      <c r="B28" s="271" t="s">
        <v>17</v>
      </c>
      <c r="C28" s="336">
        <v>1</v>
      </c>
      <c r="D28" s="271" t="s">
        <v>18</v>
      </c>
      <c r="E28" s="336">
        <v>2</v>
      </c>
      <c r="F28" s="336"/>
      <c r="G28" s="284" t="s">
        <v>120</v>
      </c>
      <c r="H28" s="281" t="s">
        <v>36</v>
      </c>
      <c r="I28" s="144">
        <v>941</v>
      </c>
      <c r="J28" s="144">
        <v>10</v>
      </c>
      <c r="K28" s="147" t="s">
        <v>17</v>
      </c>
      <c r="L28" s="150" t="s">
        <v>91</v>
      </c>
      <c r="M28" s="141">
        <v>612</v>
      </c>
      <c r="N28" s="142">
        <v>26857</v>
      </c>
      <c r="O28" s="142">
        <v>26857</v>
      </c>
      <c r="P28" s="142">
        <v>26857</v>
      </c>
      <c r="Q28" s="142">
        <v>26857</v>
      </c>
      <c r="R28" s="176">
        <v>26857</v>
      </c>
      <c r="S28" s="96">
        <v>26857</v>
      </c>
      <c r="T28" s="85"/>
      <c r="U28" s="85"/>
      <c r="V28" s="85"/>
      <c r="W28" s="85"/>
      <c r="X28" s="85"/>
    </row>
    <row r="29" spans="2:24" s="25" customFormat="1" ht="57.75" customHeight="1" x14ac:dyDescent="0.3">
      <c r="B29" s="271"/>
      <c r="C29" s="336"/>
      <c r="D29" s="271"/>
      <c r="E29" s="336"/>
      <c r="F29" s="336"/>
      <c r="G29" s="329"/>
      <c r="H29" s="281"/>
      <c r="I29" s="144">
        <v>941</v>
      </c>
      <c r="J29" s="144">
        <v>10</v>
      </c>
      <c r="K29" s="147" t="s">
        <v>17</v>
      </c>
      <c r="L29" s="80" t="s">
        <v>91</v>
      </c>
      <c r="M29" s="144">
        <v>612</v>
      </c>
      <c r="N29" s="142">
        <v>8475.7999999999993</v>
      </c>
      <c r="O29" s="142">
        <v>0</v>
      </c>
      <c r="P29" s="142">
        <v>0</v>
      </c>
      <c r="Q29" s="142">
        <v>0</v>
      </c>
      <c r="R29" s="176">
        <v>0</v>
      </c>
      <c r="S29" s="96">
        <v>0</v>
      </c>
      <c r="T29" s="96">
        <v>0</v>
      </c>
      <c r="U29" s="96">
        <v>0</v>
      </c>
      <c r="V29" s="96">
        <v>0</v>
      </c>
      <c r="W29" s="96">
        <v>0</v>
      </c>
      <c r="X29" s="96">
        <v>0</v>
      </c>
    </row>
    <row r="30" spans="2:24" s="25" customFormat="1" ht="50.25" customHeight="1" x14ac:dyDescent="0.3">
      <c r="B30" s="271"/>
      <c r="C30" s="336"/>
      <c r="D30" s="271"/>
      <c r="E30" s="336"/>
      <c r="F30" s="336"/>
      <c r="G30" s="329"/>
      <c r="H30" s="281"/>
      <c r="I30" s="87">
        <v>941</v>
      </c>
      <c r="J30" s="87">
        <v>10</v>
      </c>
      <c r="K30" s="177" t="s">
        <v>17</v>
      </c>
      <c r="L30" s="178" t="s">
        <v>278</v>
      </c>
      <c r="M30" s="87">
        <v>612</v>
      </c>
      <c r="N30" s="96">
        <v>0</v>
      </c>
      <c r="O30" s="96">
        <v>0</v>
      </c>
      <c r="P30" s="96">
        <v>0</v>
      </c>
      <c r="Q30" s="96">
        <v>0</v>
      </c>
      <c r="R30" s="176">
        <v>0</v>
      </c>
      <c r="S30" s="96">
        <v>14994.8</v>
      </c>
      <c r="T30" s="96">
        <v>21071.200000000001</v>
      </c>
      <c r="U30" s="96">
        <v>22060.6</v>
      </c>
      <c r="V30" s="96">
        <v>23084.7</v>
      </c>
      <c r="W30" s="96">
        <v>25354.2</v>
      </c>
      <c r="X30" s="96">
        <v>26305</v>
      </c>
    </row>
    <row r="31" spans="2:24" s="25" customFormat="1" ht="50.25" customHeight="1" x14ac:dyDescent="0.3">
      <c r="B31" s="271"/>
      <c r="C31" s="336"/>
      <c r="D31" s="271"/>
      <c r="E31" s="336"/>
      <c r="F31" s="336"/>
      <c r="G31" s="285"/>
      <c r="H31" s="281"/>
      <c r="I31" s="144">
        <v>941</v>
      </c>
      <c r="J31" s="144">
        <v>10</v>
      </c>
      <c r="K31" s="147" t="s">
        <v>17</v>
      </c>
      <c r="L31" s="80" t="s">
        <v>114</v>
      </c>
      <c r="M31" s="144">
        <v>612</v>
      </c>
      <c r="N31" s="116">
        <v>0</v>
      </c>
      <c r="O31" s="142">
        <v>10357.200000000001</v>
      </c>
      <c r="P31" s="142">
        <v>10107.4</v>
      </c>
      <c r="Q31" s="142">
        <v>12106.7</v>
      </c>
      <c r="R31" s="176">
        <v>12365.1</v>
      </c>
      <c r="S31" s="96">
        <v>0</v>
      </c>
      <c r="T31" s="96">
        <v>0</v>
      </c>
      <c r="U31" s="96">
        <v>0</v>
      </c>
      <c r="V31" s="96">
        <v>0</v>
      </c>
      <c r="W31" s="96">
        <v>0</v>
      </c>
      <c r="X31" s="96">
        <v>0</v>
      </c>
    </row>
    <row r="32" spans="2:24" ht="42.75" customHeight="1" x14ac:dyDescent="0.3">
      <c r="B32" s="275" t="s">
        <v>17</v>
      </c>
      <c r="C32" s="276">
        <v>1</v>
      </c>
      <c r="D32" s="275" t="s">
        <v>21</v>
      </c>
      <c r="E32" s="276"/>
      <c r="F32" s="276"/>
      <c r="G32" s="277" t="s">
        <v>20</v>
      </c>
      <c r="H32" s="138" t="s">
        <v>15</v>
      </c>
      <c r="I32" s="138"/>
      <c r="J32" s="138"/>
      <c r="K32" s="81"/>
      <c r="L32" s="81"/>
      <c r="M32" s="81"/>
      <c r="N32" s="136">
        <v>3.6</v>
      </c>
      <c r="O32" s="136">
        <v>3.6</v>
      </c>
      <c r="P32" s="136">
        <v>1.5</v>
      </c>
      <c r="Q32" s="136">
        <v>6</v>
      </c>
      <c r="R32" s="169">
        <v>4.0999999999999996</v>
      </c>
      <c r="S32" s="95">
        <v>4.5</v>
      </c>
      <c r="T32" s="95">
        <f>T33</f>
        <v>4.3</v>
      </c>
      <c r="U32" s="95">
        <v>5</v>
      </c>
      <c r="V32" s="95">
        <v>5</v>
      </c>
      <c r="W32" s="95">
        <v>5</v>
      </c>
      <c r="X32" s="95">
        <v>5</v>
      </c>
    </row>
    <row r="33" spans="2:24" ht="66.75" customHeight="1" x14ac:dyDescent="0.3">
      <c r="B33" s="275"/>
      <c r="C33" s="276"/>
      <c r="D33" s="275"/>
      <c r="E33" s="276"/>
      <c r="F33" s="276"/>
      <c r="G33" s="277"/>
      <c r="H33" s="138" t="s">
        <v>32</v>
      </c>
      <c r="I33" s="138">
        <v>933</v>
      </c>
      <c r="J33" s="138"/>
      <c r="K33" s="72"/>
      <c r="L33" s="72"/>
      <c r="M33" s="82"/>
      <c r="N33" s="136">
        <v>3.6</v>
      </c>
      <c r="O33" s="136">
        <v>3.6</v>
      </c>
      <c r="P33" s="136">
        <v>1.5</v>
      </c>
      <c r="Q33" s="136">
        <v>6</v>
      </c>
      <c r="R33" s="169">
        <v>4.0999999999999996</v>
      </c>
      <c r="S33" s="95">
        <v>4.5</v>
      </c>
      <c r="T33" s="95">
        <f>T34</f>
        <v>4.3</v>
      </c>
      <c r="U33" s="95">
        <v>5</v>
      </c>
      <c r="V33" s="95">
        <v>5</v>
      </c>
      <c r="W33" s="95">
        <v>5</v>
      </c>
      <c r="X33" s="95">
        <v>5</v>
      </c>
    </row>
    <row r="34" spans="2:24" ht="34.5" customHeight="1" x14ac:dyDescent="0.3">
      <c r="B34" s="271" t="s">
        <v>17</v>
      </c>
      <c r="C34" s="336">
        <v>1</v>
      </c>
      <c r="D34" s="271" t="s">
        <v>21</v>
      </c>
      <c r="E34" s="336">
        <v>1</v>
      </c>
      <c r="F34" s="336"/>
      <c r="G34" s="281" t="s">
        <v>22</v>
      </c>
      <c r="H34" s="281" t="s">
        <v>32</v>
      </c>
      <c r="I34" s="281">
        <v>933</v>
      </c>
      <c r="J34" s="281">
        <v>10</v>
      </c>
      <c r="K34" s="289" t="s">
        <v>19</v>
      </c>
      <c r="L34" s="332" t="s">
        <v>57</v>
      </c>
      <c r="M34" s="289">
        <v>244</v>
      </c>
      <c r="N34" s="248">
        <v>3.6</v>
      </c>
      <c r="O34" s="248">
        <v>3.6</v>
      </c>
      <c r="P34" s="248">
        <v>1.5</v>
      </c>
      <c r="Q34" s="248">
        <v>6</v>
      </c>
      <c r="R34" s="279">
        <v>4.0999999999999996</v>
      </c>
      <c r="S34" s="248">
        <v>4.5</v>
      </c>
      <c r="T34" s="248">
        <v>4.3</v>
      </c>
      <c r="U34" s="248">
        <v>5</v>
      </c>
      <c r="V34" s="248">
        <v>5</v>
      </c>
      <c r="W34" s="248">
        <v>5</v>
      </c>
      <c r="X34" s="248">
        <v>5</v>
      </c>
    </row>
    <row r="35" spans="2:24" ht="43.5" customHeight="1" x14ac:dyDescent="0.3">
      <c r="B35" s="271"/>
      <c r="C35" s="336"/>
      <c r="D35" s="271"/>
      <c r="E35" s="336"/>
      <c r="F35" s="336"/>
      <c r="G35" s="281"/>
      <c r="H35" s="281"/>
      <c r="I35" s="281"/>
      <c r="J35" s="281"/>
      <c r="K35" s="289"/>
      <c r="L35" s="334"/>
      <c r="M35" s="289"/>
      <c r="N35" s="250"/>
      <c r="O35" s="250"/>
      <c r="P35" s="250"/>
      <c r="Q35" s="250"/>
      <c r="R35" s="280"/>
      <c r="S35" s="250"/>
      <c r="T35" s="250"/>
      <c r="U35" s="250"/>
      <c r="V35" s="250"/>
      <c r="W35" s="250"/>
      <c r="X35" s="250"/>
    </row>
    <row r="36" spans="2:24" ht="63.75" hidden="1" customHeight="1" x14ac:dyDescent="0.3">
      <c r="B36" s="275" t="s">
        <v>17</v>
      </c>
      <c r="C36" s="276">
        <v>1</v>
      </c>
      <c r="D36" s="275" t="s">
        <v>19</v>
      </c>
      <c r="E36" s="276"/>
      <c r="F36" s="276"/>
      <c r="G36" s="277" t="s">
        <v>23</v>
      </c>
      <c r="H36" s="138" t="s">
        <v>15</v>
      </c>
      <c r="I36" s="138"/>
      <c r="J36" s="138"/>
      <c r="K36" s="72"/>
      <c r="L36" s="72"/>
      <c r="M36" s="138"/>
      <c r="N36" s="83">
        <f t="shared" ref="N36:S36" si="7">SUM(N38+N39+N41+N43)</f>
        <v>1720</v>
      </c>
      <c r="O36" s="83">
        <f t="shared" si="7"/>
        <v>2194.1999999999998</v>
      </c>
      <c r="P36" s="83">
        <f t="shared" si="7"/>
        <v>0</v>
      </c>
      <c r="Q36" s="83">
        <f t="shared" si="7"/>
        <v>0</v>
      </c>
      <c r="R36" s="179">
        <f t="shared" si="7"/>
        <v>0</v>
      </c>
      <c r="S36" s="180">
        <f t="shared" si="7"/>
        <v>0</v>
      </c>
      <c r="T36" s="181">
        <v>0</v>
      </c>
      <c r="U36" s="181">
        <v>0</v>
      </c>
      <c r="V36" s="181">
        <v>0</v>
      </c>
      <c r="W36" s="181">
        <v>0</v>
      </c>
      <c r="X36" s="181">
        <v>0</v>
      </c>
    </row>
    <row r="37" spans="2:24" ht="68.25" hidden="1" customHeight="1" x14ac:dyDescent="0.3">
      <c r="B37" s="275"/>
      <c r="C37" s="276"/>
      <c r="D37" s="275"/>
      <c r="E37" s="276"/>
      <c r="F37" s="276"/>
      <c r="G37" s="277"/>
      <c r="H37" s="138" t="s">
        <v>32</v>
      </c>
      <c r="I37" s="138">
        <v>933</v>
      </c>
      <c r="J37" s="138"/>
      <c r="K37" s="72"/>
      <c r="L37" s="72"/>
      <c r="M37" s="138"/>
      <c r="N37" s="83">
        <f t="shared" ref="N37:S37" si="8">N38+N39+N41+N43</f>
        <v>1720</v>
      </c>
      <c r="O37" s="83">
        <f t="shared" si="8"/>
        <v>2194.1999999999998</v>
      </c>
      <c r="P37" s="83">
        <f t="shared" si="8"/>
        <v>0</v>
      </c>
      <c r="Q37" s="83">
        <f t="shared" si="8"/>
        <v>0</v>
      </c>
      <c r="R37" s="179">
        <f t="shared" si="8"/>
        <v>0</v>
      </c>
      <c r="S37" s="180">
        <f t="shared" si="8"/>
        <v>0</v>
      </c>
      <c r="T37" s="84">
        <v>0</v>
      </c>
      <c r="U37" s="84">
        <v>0</v>
      </c>
      <c r="V37" s="84">
        <v>0</v>
      </c>
      <c r="W37" s="84">
        <v>0</v>
      </c>
      <c r="X37" s="84">
        <v>0</v>
      </c>
    </row>
    <row r="38" spans="2:24" ht="139.5" hidden="1" customHeight="1" x14ac:dyDescent="0.3">
      <c r="B38" s="135" t="s">
        <v>17</v>
      </c>
      <c r="C38" s="134">
        <v>1</v>
      </c>
      <c r="D38" s="135" t="s">
        <v>19</v>
      </c>
      <c r="E38" s="134">
        <v>1</v>
      </c>
      <c r="F38" s="134"/>
      <c r="G38" s="144" t="s">
        <v>67</v>
      </c>
      <c r="H38" s="144" t="s">
        <v>32</v>
      </c>
      <c r="I38" s="144">
        <v>933</v>
      </c>
      <c r="J38" s="147" t="s">
        <v>102</v>
      </c>
      <c r="K38" s="147" t="s">
        <v>17</v>
      </c>
      <c r="L38" s="80" t="s">
        <v>66</v>
      </c>
      <c r="M38" s="144">
        <v>323</v>
      </c>
      <c r="N38" s="142">
        <v>6.5</v>
      </c>
      <c r="O38" s="142">
        <v>0</v>
      </c>
      <c r="P38" s="142">
        <v>0</v>
      </c>
      <c r="Q38" s="142">
        <v>0</v>
      </c>
      <c r="R38" s="176">
        <v>0</v>
      </c>
      <c r="S38" s="96">
        <v>0</v>
      </c>
      <c r="T38" s="84">
        <v>0</v>
      </c>
      <c r="U38" s="84">
        <v>0</v>
      </c>
      <c r="V38" s="84">
        <v>0</v>
      </c>
      <c r="W38" s="84">
        <v>0</v>
      </c>
      <c r="X38" s="84">
        <v>0</v>
      </c>
    </row>
    <row r="39" spans="2:24" ht="72.75" hidden="1" customHeight="1" x14ac:dyDescent="0.3">
      <c r="B39" s="271" t="s">
        <v>17</v>
      </c>
      <c r="C39" s="336">
        <v>1</v>
      </c>
      <c r="D39" s="271" t="s">
        <v>19</v>
      </c>
      <c r="E39" s="336">
        <v>2</v>
      </c>
      <c r="F39" s="336"/>
      <c r="G39" s="281" t="s">
        <v>24</v>
      </c>
      <c r="H39" s="281" t="s">
        <v>32</v>
      </c>
      <c r="I39" s="281">
        <v>933</v>
      </c>
      <c r="J39" s="281">
        <v>10</v>
      </c>
      <c r="K39" s="289" t="s">
        <v>17</v>
      </c>
      <c r="L39" s="332" t="s">
        <v>64</v>
      </c>
      <c r="M39" s="281">
        <v>321</v>
      </c>
      <c r="N39" s="248">
        <v>227.2</v>
      </c>
      <c r="O39" s="248">
        <v>759.7</v>
      </c>
      <c r="P39" s="248">
        <v>0</v>
      </c>
      <c r="Q39" s="343">
        <v>0</v>
      </c>
      <c r="R39" s="279">
        <v>0</v>
      </c>
      <c r="S39" s="253">
        <v>0</v>
      </c>
      <c r="T39" s="256">
        <v>0</v>
      </c>
      <c r="U39" s="256">
        <v>0</v>
      </c>
      <c r="V39" s="256">
        <v>0</v>
      </c>
      <c r="W39" s="256">
        <v>0</v>
      </c>
      <c r="X39" s="256">
        <v>0</v>
      </c>
    </row>
    <row r="40" spans="2:24" ht="23.25" hidden="1" customHeight="1" x14ac:dyDescent="0.3">
      <c r="B40" s="271"/>
      <c r="C40" s="336"/>
      <c r="D40" s="271"/>
      <c r="E40" s="336"/>
      <c r="F40" s="336"/>
      <c r="G40" s="281"/>
      <c r="H40" s="281"/>
      <c r="I40" s="281"/>
      <c r="J40" s="281"/>
      <c r="K40" s="289"/>
      <c r="L40" s="334"/>
      <c r="M40" s="281"/>
      <c r="N40" s="250"/>
      <c r="O40" s="250"/>
      <c r="P40" s="250"/>
      <c r="Q40" s="344"/>
      <c r="R40" s="280"/>
      <c r="S40" s="255"/>
      <c r="T40" s="257"/>
      <c r="U40" s="257"/>
      <c r="V40" s="257"/>
      <c r="W40" s="257"/>
      <c r="X40" s="257"/>
    </row>
    <row r="41" spans="2:24" ht="60.75" hidden="1" customHeight="1" x14ac:dyDescent="0.3">
      <c r="B41" s="271" t="s">
        <v>17</v>
      </c>
      <c r="C41" s="336">
        <v>1</v>
      </c>
      <c r="D41" s="271" t="s">
        <v>19</v>
      </c>
      <c r="E41" s="336">
        <v>3</v>
      </c>
      <c r="F41" s="336"/>
      <c r="G41" s="281" t="s">
        <v>25</v>
      </c>
      <c r="H41" s="281" t="s">
        <v>32</v>
      </c>
      <c r="I41" s="281">
        <v>933</v>
      </c>
      <c r="J41" s="281">
        <v>10</v>
      </c>
      <c r="K41" s="289" t="s">
        <v>17</v>
      </c>
      <c r="L41" s="332" t="s">
        <v>58</v>
      </c>
      <c r="M41" s="281">
        <v>321</v>
      </c>
      <c r="N41" s="248">
        <v>909.3</v>
      </c>
      <c r="O41" s="248">
        <v>826.7</v>
      </c>
      <c r="P41" s="248">
        <v>0</v>
      </c>
      <c r="Q41" s="248">
        <v>0</v>
      </c>
      <c r="R41" s="279">
        <v>0</v>
      </c>
      <c r="S41" s="253">
        <v>0</v>
      </c>
      <c r="T41" s="256">
        <v>0</v>
      </c>
      <c r="U41" s="256">
        <v>0</v>
      </c>
      <c r="V41" s="256">
        <v>0</v>
      </c>
      <c r="W41" s="256">
        <v>0</v>
      </c>
      <c r="X41" s="256">
        <v>0</v>
      </c>
    </row>
    <row r="42" spans="2:24" ht="132.75" hidden="1" customHeight="1" x14ac:dyDescent="0.3">
      <c r="B42" s="271"/>
      <c r="C42" s="336"/>
      <c r="D42" s="271"/>
      <c r="E42" s="336"/>
      <c r="F42" s="336"/>
      <c r="G42" s="281"/>
      <c r="H42" s="281"/>
      <c r="I42" s="281"/>
      <c r="J42" s="281"/>
      <c r="K42" s="289"/>
      <c r="L42" s="334"/>
      <c r="M42" s="281"/>
      <c r="N42" s="250"/>
      <c r="O42" s="250"/>
      <c r="P42" s="250"/>
      <c r="Q42" s="250"/>
      <c r="R42" s="280"/>
      <c r="S42" s="255"/>
      <c r="T42" s="257"/>
      <c r="U42" s="257"/>
      <c r="V42" s="257"/>
      <c r="W42" s="257"/>
      <c r="X42" s="257"/>
    </row>
    <row r="43" spans="2:24" ht="69" hidden="1" customHeight="1" x14ac:dyDescent="0.3">
      <c r="B43" s="271" t="s">
        <v>17</v>
      </c>
      <c r="C43" s="336">
        <v>1</v>
      </c>
      <c r="D43" s="271" t="s">
        <v>19</v>
      </c>
      <c r="E43" s="336">
        <v>4</v>
      </c>
      <c r="F43" s="336"/>
      <c r="G43" s="281" t="s">
        <v>26</v>
      </c>
      <c r="H43" s="281" t="s">
        <v>32</v>
      </c>
      <c r="I43" s="281">
        <v>933</v>
      </c>
      <c r="J43" s="281">
        <v>10</v>
      </c>
      <c r="K43" s="289" t="s">
        <v>17</v>
      </c>
      <c r="L43" s="150" t="s">
        <v>58</v>
      </c>
      <c r="M43" s="281">
        <v>323</v>
      </c>
      <c r="N43" s="248">
        <v>577</v>
      </c>
      <c r="O43" s="248">
        <v>607.79999999999995</v>
      </c>
      <c r="P43" s="248">
        <v>0</v>
      </c>
      <c r="Q43" s="248">
        <v>0</v>
      </c>
      <c r="R43" s="279">
        <v>0</v>
      </c>
      <c r="S43" s="253">
        <v>0</v>
      </c>
      <c r="T43" s="256">
        <v>0</v>
      </c>
      <c r="U43" s="256">
        <v>0</v>
      </c>
      <c r="V43" s="256">
        <v>0</v>
      </c>
      <c r="W43" s="256">
        <v>0</v>
      </c>
      <c r="X43" s="256">
        <v>0</v>
      </c>
    </row>
    <row r="44" spans="2:24" ht="58.5" hidden="1" customHeight="1" x14ac:dyDescent="0.3">
      <c r="B44" s="271"/>
      <c r="C44" s="336"/>
      <c r="D44" s="271"/>
      <c r="E44" s="336"/>
      <c r="F44" s="336"/>
      <c r="G44" s="281"/>
      <c r="H44" s="281"/>
      <c r="I44" s="281"/>
      <c r="J44" s="281"/>
      <c r="K44" s="289"/>
      <c r="L44" s="151"/>
      <c r="M44" s="281"/>
      <c r="N44" s="250"/>
      <c r="O44" s="250"/>
      <c r="P44" s="250"/>
      <c r="Q44" s="250"/>
      <c r="R44" s="280"/>
      <c r="S44" s="255"/>
      <c r="T44" s="257"/>
      <c r="U44" s="257"/>
      <c r="V44" s="257"/>
      <c r="W44" s="257"/>
      <c r="X44" s="257"/>
    </row>
    <row r="45" spans="2:24" ht="62.25" hidden="1" customHeight="1" x14ac:dyDescent="0.3">
      <c r="B45" s="275" t="s">
        <v>17</v>
      </c>
      <c r="C45" s="276">
        <v>1</v>
      </c>
      <c r="D45" s="275" t="s">
        <v>17</v>
      </c>
      <c r="E45" s="276"/>
      <c r="F45" s="276"/>
      <c r="G45" s="277" t="s">
        <v>27</v>
      </c>
      <c r="H45" s="138" t="s">
        <v>15</v>
      </c>
      <c r="I45" s="138"/>
      <c r="J45" s="138"/>
      <c r="K45" s="72"/>
      <c r="L45" s="72"/>
      <c r="M45" s="138"/>
      <c r="N45" s="136">
        <f t="shared" ref="N45:S45" si="9">SUM(N46+N48)</f>
        <v>13971.6</v>
      </c>
      <c r="O45" s="136">
        <f t="shared" si="9"/>
        <v>10942.9</v>
      </c>
      <c r="P45" s="136">
        <f t="shared" si="9"/>
        <v>0</v>
      </c>
      <c r="Q45" s="136">
        <f t="shared" si="9"/>
        <v>0</v>
      </c>
      <c r="R45" s="169">
        <f t="shared" si="9"/>
        <v>0</v>
      </c>
      <c r="S45" s="95">
        <f t="shared" si="9"/>
        <v>0</v>
      </c>
      <c r="T45" s="84">
        <v>0</v>
      </c>
      <c r="U45" s="84">
        <v>0</v>
      </c>
      <c r="V45" s="84">
        <v>0</v>
      </c>
      <c r="W45" s="84">
        <v>0</v>
      </c>
      <c r="X45" s="84">
        <v>0</v>
      </c>
    </row>
    <row r="46" spans="2:24" ht="56.25" hidden="1" customHeight="1" x14ac:dyDescent="0.3">
      <c r="B46" s="275"/>
      <c r="C46" s="276"/>
      <c r="D46" s="275"/>
      <c r="E46" s="276"/>
      <c r="F46" s="276"/>
      <c r="G46" s="277"/>
      <c r="H46" s="138" t="s">
        <v>32</v>
      </c>
      <c r="I46" s="138">
        <v>933</v>
      </c>
      <c r="J46" s="138"/>
      <c r="K46" s="72"/>
      <c r="L46" s="72"/>
      <c r="M46" s="138"/>
      <c r="N46" s="136">
        <f t="shared" ref="N46:S46" si="10">N47+N49</f>
        <v>13971.6</v>
      </c>
      <c r="O46" s="136">
        <f t="shared" si="10"/>
        <v>10942.9</v>
      </c>
      <c r="P46" s="136">
        <f t="shared" si="10"/>
        <v>0</v>
      </c>
      <c r="Q46" s="136">
        <f t="shared" si="10"/>
        <v>0</v>
      </c>
      <c r="R46" s="169">
        <f t="shared" si="10"/>
        <v>0</v>
      </c>
      <c r="S46" s="95">
        <f t="shared" si="10"/>
        <v>0</v>
      </c>
      <c r="T46" s="84">
        <v>0</v>
      </c>
      <c r="U46" s="84">
        <v>0</v>
      </c>
      <c r="V46" s="84">
        <v>0</v>
      </c>
      <c r="W46" s="84">
        <v>0</v>
      </c>
      <c r="X46" s="84">
        <v>0</v>
      </c>
    </row>
    <row r="47" spans="2:24" ht="33" hidden="1" customHeight="1" x14ac:dyDescent="0.3">
      <c r="B47" s="271" t="s">
        <v>17</v>
      </c>
      <c r="C47" s="336">
        <v>1</v>
      </c>
      <c r="D47" s="271" t="s">
        <v>17</v>
      </c>
      <c r="E47" s="336">
        <v>1</v>
      </c>
      <c r="F47" s="336"/>
      <c r="G47" s="281" t="s">
        <v>28</v>
      </c>
      <c r="H47" s="281" t="s">
        <v>32</v>
      </c>
      <c r="I47" s="281">
        <v>933</v>
      </c>
      <c r="J47" s="281">
        <v>10</v>
      </c>
      <c r="K47" s="289" t="s">
        <v>17</v>
      </c>
      <c r="L47" s="332" t="s">
        <v>65</v>
      </c>
      <c r="M47" s="281">
        <v>321</v>
      </c>
      <c r="N47" s="337">
        <v>13731.6</v>
      </c>
      <c r="O47" s="337">
        <v>10702.9</v>
      </c>
      <c r="P47" s="337">
        <v>0</v>
      </c>
      <c r="Q47" s="337">
        <v>0</v>
      </c>
      <c r="R47" s="339">
        <v>0</v>
      </c>
      <c r="S47" s="341">
        <v>0</v>
      </c>
      <c r="T47" s="256">
        <v>0</v>
      </c>
      <c r="U47" s="256">
        <v>0</v>
      </c>
      <c r="V47" s="256">
        <v>0</v>
      </c>
      <c r="W47" s="256">
        <v>0</v>
      </c>
      <c r="X47" s="256">
        <v>0</v>
      </c>
    </row>
    <row r="48" spans="2:24" ht="45.75" hidden="1" customHeight="1" x14ac:dyDescent="0.3">
      <c r="B48" s="271"/>
      <c r="C48" s="336"/>
      <c r="D48" s="271"/>
      <c r="E48" s="336"/>
      <c r="F48" s="336"/>
      <c r="G48" s="281"/>
      <c r="H48" s="281"/>
      <c r="I48" s="281"/>
      <c r="J48" s="281"/>
      <c r="K48" s="289"/>
      <c r="L48" s="334"/>
      <c r="M48" s="281"/>
      <c r="N48" s="338"/>
      <c r="O48" s="338"/>
      <c r="P48" s="338"/>
      <c r="Q48" s="338"/>
      <c r="R48" s="340"/>
      <c r="S48" s="342"/>
      <c r="T48" s="257"/>
      <c r="U48" s="257"/>
      <c r="V48" s="257"/>
      <c r="W48" s="257"/>
      <c r="X48" s="257"/>
    </row>
    <row r="49" spans="2:24" s="25" customFormat="1" ht="84.75" hidden="1" customHeight="1" x14ac:dyDescent="0.3">
      <c r="B49" s="271" t="s">
        <v>17</v>
      </c>
      <c r="C49" s="282">
        <v>1</v>
      </c>
      <c r="D49" s="271" t="s">
        <v>17</v>
      </c>
      <c r="E49" s="336">
        <v>2</v>
      </c>
      <c r="F49" s="336"/>
      <c r="G49" s="281" t="s">
        <v>81</v>
      </c>
      <c r="H49" s="281" t="s">
        <v>32</v>
      </c>
      <c r="I49" s="281">
        <v>933</v>
      </c>
      <c r="J49" s="281">
        <v>10</v>
      </c>
      <c r="K49" s="289" t="s">
        <v>17</v>
      </c>
      <c r="L49" s="145" t="s">
        <v>63</v>
      </c>
      <c r="M49" s="281">
        <v>321</v>
      </c>
      <c r="N49" s="248">
        <v>240</v>
      </c>
      <c r="O49" s="248">
        <v>240</v>
      </c>
      <c r="P49" s="248">
        <v>0</v>
      </c>
      <c r="Q49" s="248">
        <v>0</v>
      </c>
      <c r="R49" s="279">
        <v>0</v>
      </c>
      <c r="S49" s="253">
        <v>0</v>
      </c>
      <c r="T49" s="79">
        <v>0</v>
      </c>
      <c r="U49" s="79">
        <v>0</v>
      </c>
      <c r="V49" s="79">
        <v>0</v>
      </c>
      <c r="W49" s="79">
        <v>0</v>
      </c>
      <c r="X49" s="79">
        <v>0</v>
      </c>
    </row>
    <row r="50" spans="2:24" ht="57.75" hidden="1" customHeight="1" x14ac:dyDescent="0.3">
      <c r="B50" s="271"/>
      <c r="C50" s="335"/>
      <c r="D50" s="271"/>
      <c r="E50" s="336"/>
      <c r="F50" s="336"/>
      <c r="G50" s="281"/>
      <c r="H50" s="281"/>
      <c r="I50" s="281"/>
      <c r="J50" s="281"/>
      <c r="K50" s="289"/>
      <c r="L50" s="149"/>
      <c r="M50" s="281"/>
      <c r="N50" s="249"/>
      <c r="O50" s="249"/>
      <c r="P50" s="249"/>
      <c r="Q50" s="249"/>
      <c r="R50" s="331"/>
      <c r="S50" s="254"/>
      <c r="T50" s="85"/>
      <c r="U50" s="85"/>
      <c r="V50" s="85"/>
      <c r="W50" s="85"/>
      <c r="X50" s="85"/>
    </row>
    <row r="51" spans="2:24" ht="24" hidden="1" customHeight="1" x14ac:dyDescent="0.3">
      <c r="B51" s="271"/>
      <c r="C51" s="335"/>
      <c r="D51" s="271"/>
      <c r="E51" s="336"/>
      <c r="F51" s="336"/>
      <c r="G51" s="281"/>
      <c r="H51" s="281"/>
      <c r="I51" s="281"/>
      <c r="J51" s="281"/>
      <c r="K51" s="289"/>
      <c r="L51" s="149"/>
      <c r="M51" s="281"/>
      <c r="N51" s="249"/>
      <c r="O51" s="249"/>
      <c r="P51" s="249"/>
      <c r="Q51" s="249"/>
      <c r="R51" s="331"/>
      <c r="S51" s="254"/>
      <c r="T51" s="85"/>
      <c r="U51" s="85"/>
      <c r="V51" s="85"/>
      <c r="W51" s="85"/>
      <c r="X51" s="85"/>
    </row>
    <row r="52" spans="2:24" ht="11.25" hidden="1" customHeight="1" x14ac:dyDescent="0.3">
      <c r="B52" s="271"/>
      <c r="C52" s="283"/>
      <c r="D52" s="271"/>
      <c r="E52" s="336"/>
      <c r="F52" s="336"/>
      <c r="G52" s="281"/>
      <c r="H52" s="281"/>
      <c r="I52" s="281"/>
      <c r="J52" s="281"/>
      <c r="K52" s="289"/>
      <c r="L52" s="146"/>
      <c r="M52" s="281"/>
      <c r="N52" s="250"/>
      <c r="O52" s="250"/>
      <c r="P52" s="250"/>
      <c r="Q52" s="250"/>
      <c r="R52" s="280"/>
      <c r="S52" s="255"/>
      <c r="T52" s="85"/>
      <c r="U52" s="85"/>
      <c r="V52" s="85"/>
      <c r="W52" s="85"/>
      <c r="X52" s="85"/>
    </row>
    <row r="53" spans="2:24" ht="88.5" customHeight="1" x14ac:dyDescent="0.3">
      <c r="B53" s="266" t="s">
        <v>17</v>
      </c>
      <c r="C53" s="264">
        <v>1</v>
      </c>
      <c r="D53" s="266" t="s">
        <v>46</v>
      </c>
      <c r="E53" s="264"/>
      <c r="F53" s="264"/>
      <c r="G53" s="268" t="s">
        <v>78</v>
      </c>
      <c r="H53" s="138" t="s">
        <v>15</v>
      </c>
      <c r="I53" s="138"/>
      <c r="J53" s="138"/>
      <c r="K53" s="72"/>
      <c r="L53" s="86"/>
      <c r="M53" s="138"/>
      <c r="N53" s="136">
        <f t="shared" ref="N53:X54" si="11">N54</f>
        <v>606.6</v>
      </c>
      <c r="O53" s="136">
        <f t="shared" si="11"/>
        <v>758.5</v>
      </c>
      <c r="P53" s="136">
        <f t="shared" si="11"/>
        <v>967.6</v>
      </c>
      <c r="Q53" s="136">
        <f t="shared" si="11"/>
        <v>1661.2</v>
      </c>
      <c r="R53" s="169">
        <f t="shared" si="11"/>
        <v>972.8</v>
      </c>
      <c r="S53" s="95">
        <f t="shared" si="11"/>
        <v>1550.6</v>
      </c>
      <c r="T53" s="95">
        <f t="shared" si="11"/>
        <v>1317.7</v>
      </c>
      <c r="U53" s="95">
        <f t="shared" si="11"/>
        <v>1317.7</v>
      </c>
      <c r="V53" s="95">
        <f t="shared" si="11"/>
        <v>1317.7</v>
      </c>
      <c r="W53" s="95">
        <f t="shared" si="11"/>
        <v>1317.7</v>
      </c>
      <c r="X53" s="95">
        <f t="shared" si="11"/>
        <v>1317.7</v>
      </c>
    </row>
    <row r="54" spans="2:24" ht="102" customHeight="1" x14ac:dyDescent="0.3">
      <c r="B54" s="267"/>
      <c r="C54" s="265"/>
      <c r="D54" s="267"/>
      <c r="E54" s="265"/>
      <c r="F54" s="265"/>
      <c r="G54" s="269"/>
      <c r="H54" s="138" t="s">
        <v>32</v>
      </c>
      <c r="I54" s="138">
        <v>933</v>
      </c>
      <c r="J54" s="138">
        <v>10</v>
      </c>
      <c r="K54" s="72" t="s">
        <v>17</v>
      </c>
      <c r="L54" s="86" t="s">
        <v>80</v>
      </c>
      <c r="M54" s="138"/>
      <c r="N54" s="136">
        <f t="shared" si="11"/>
        <v>606.6</v>
      </c>
      <c r="O54" s="136">
        <f t="shared" si="11"/>
        <v>758.5</v>
      </c>
      <c r="P54" s="136">
        <f t="shared" si="11"/>
        <v>967.6</v>
      </c>
      <c r="Q54" s="136">
        <f t="shared" si="11"/>
        <v>1661.2</v>
      </c>
      <c r="R54" s="169">
        <f t="shared" si="11"/>
        <v>972.8</v>
      </c>
      <c r="S54" s="95">
        <f t="shared" si="11"/>
        <v>1550.6</v>
      </c>
      <c r="T54" s="95">
        <f t="shared" si="11"/>
        <v>1317.7</v>
      </c>
      <c r="U54" s="95">
        <f t="shared" si="11"/>
        <v>1317.7</v>
      </c>
      <c r="V54" s="95">
        <f t="shared" si="11"/>
        <v>1317.7</v>
      </c>
      <c r="W54" s="95">
        <f t="shared" si="11"/>
        <v>1317.7</v>
      </c>
      <c r="X54" s="95">
        <f t="shared" si="11"/>
        <v>1317.7</v>
      </c>
    </row>
    <row r="55" spans="2:24" ht="74.25" customHeight="1" x14ac:dyDescent="0.3">
      <c r="B55" s="272" t="s">
        <v>17</v>
      </c>
      <c r="C55" s="282">
        <v>1</v>
      </c>
      <c r="D55" s="272" t="s">
        <v>46</v>
      </c>
      <c r="E55" s="282">
        <v>1</v>
      </c>
      <c r="F55" s="282"/>
      <c r="G55" s="284" t="s">
        <v>79</v>
      </c>
      <c r="H55" s="284" t="s">
        <v>32</v>
      </c>
      <c r="I55" s="284">
        <v>933</v>
      </c>
      <c r="J55" s="284">
        <v>10</v>
      </c>
      <c r="K55" s="287" t="s">
        <v>17</v>
      </c>
      <c r="L55" s="332" t="s">
        <v>80</v>
      </c>
      <c r="M55" s="284">
        <v>323</v>
      </c>
      <c r="N55" s="248">
        <v>606.6</v>
      </c>
      <c r="O55" s="248">
        <v>758.5</v>
      </c>
      <c r="P55" s="248">
        <v>967.6</v>
      </c>
      <c r="Q55" s="248">
        <v>1661.2</v>
      </c>
      <c r="R55" s="279">
        <v>972.8</v>
      </c>
      <c r="S55" s="248">
        <v>1550.6</v>
      </c>
      <c r="T55" s="248">
        <v>1317.7</v>
      </c>
      <c r="U55" s="248">
        <v>1317.7</v>
      </c>
      <c r="V55" s="248">
        <v>1317.7</v>
      </c>
      <c r="W55" s="248">
        <v>1317.7</v>
      </c>
      <c r="X55" s="248">
        <v>1317.7</v>
      </c>
    </row>
    <row r="56" spans="2:24" ht="134.25" customHeight="1" x14ac:dyDescent="0.3">
      <c r="B56" s="274"/>
      <c r="C56" s="283"/>
      <c r="D56" s="274"/>
      <c r="E56" s="283"/>
      <c r="F56" s="283"/>
      <c r="G56" s="285"/>
      <c r="H56" s="285"/>
      <c r="I56" s="285"/>
      <c r="J56" s="285"/>
      <c r="K56" s="288"/>
      <c r="L56" s="334"/>
      <c r="M56" s="285"/>
      <c r="N56" s="250"/>
      <c r="O56" s="250"/>
      <c r="P56" s="250"/>
      <c r="Q56" s="250"/>
      <c r="R56" s="280"/>
      <c r="S56" s="250"/>
      <c r="T56" s="250"/>
      <c r="U56" s="250"/>
      <c r="V56" s="250"/>
      <c r="W56" s="250"/>
      <c r="X56" s="250"/>
    </row>
    <row r="57" spans="2:24" ht="35.25" customHeight="1" x14ac:dyDescent="0.3">
      <c r="B57" s="275" t="str">
        <f>B39</f>
        <v>04</v>
      </c>
      <c r="C57" s="276">
        <v>2</v>
      </c>
      <c r="D57" s="276"/>
      <c r="E57" s="276"/>
      <c r="F57" s="276"/>
      <c r="G57" s="277" t="s">
        <v>29</v>
      </c>
      <c r="H57" s="268" t="s">
        <v>15</v>
      </c>
      <c r="I57" s="268">
        <v>933</v>
      </c>
      <c r="J57" s="268"/>
      <c r="K57" s="268"/>
      <c r="L57" s="268"/>
      <c r="M57" s="268"/>
      <c r="N57" s="260">
        <f>N59+N61</f>
        <v>3160.3</v>
      </c>
      <c r="O57" s="260">
        <f>O59+O61</f>
        <v>3253.2</v>
      </c>
      <c r="P57" s="260">
        <f>P59+P61</f>
        <v>2872.5</v>
      </c>
      <c r="Q57" s="260">
        <f>Q59+Q60+Q61+Q62+Q63</f>
        <v>7680.2000000000007</v>
      </c>
      <c r="R57" s="262">
        <f>R59+R61+R60+R62+R63</f>
        <v>8136.9</v>
      </c>
      <c r="S57" s="251">
        <f>S59+S61+S60+S62+S63</f>
        <v>8175.6</v>
      </c>
      <c r="T57" s="251">
        <f>T59+T60+T61+T62+T63</f>
        <v>9732.7000000000007</v>
      </c>
      <c r="U57" s="251">
        <f>U59+U60+U61+U62+U63</f>
        <v>6219</v>
      </c>
      <c r="V57" s="251">
        <f>V59+V60+V61+V62+V63</f>
        <v>6219</v>
      </c>
      <c r="W57" s="251">
        <f>W59+W60+W61+W62+W63</f>
        <v>5009</v>
      </c>
      <c r="X57" s="251">
        <f>X59+X60+X61+X62+X63</f>
        <v>5009</v>
      </c>
    </row>
    <row r="58" spans="2:24" ht="11.25" customHeight="1" x14ac:dyDescent="0.3">
      <c r="B58" s="275"/>
      <c r="C58" s="276"/>
      <c r="D58" s="276"/>
      <c r="E58" s="276"/>
      <c r="F58" s="276"/>
      <c r="G58" s="277"/>
      <c r="H58" s="269"/>
      <c r="I58" s="269"/>
      <c r="J58" s="269"/>
      <c r="K58" s="269"/>
      <c r="L58" s="269"/>
      <c r="M58" s="269"/>
      <c r="N58" s="261"/>
      <c r="O58" s="261"/>
      <c r="P58" s="261"/>
      <c r="Q58" s="261"/>
      <c r="R58" s="263"/>
      <c r="S58" s="252"/>
      <c r="T58" s="252"/>
      <c r="U58" s="252"/>
      <c r="V58" s="252"/>
      <c r="W58" s="252"/>
      <c r="X58" s="252"/>
    </row>
    <row r="59" spans="2:24" ht="40.5" customHeight="1" x14ac:dyDescent="0.3">
      <c r="B59" s="275"/>
      <c r="C59" s="276"/>
      <c r="D59" s="276"/>
      <c r="E59" s="276"/>
      <c r="F59" s="276"/>
      <c r="G59" s="277"/>
      <c r="H59" s="138" t="s">
        <v>32</v>
      </c>
      <c r="I59" s="138">
        <v>933</v>
      </c>
      <c r="J59" s="138"/>
      <c r="K59" s="138"/>
      <c r="L59" s="138"/>
      <c r="M59" s="138"/>
      <c r="N59" s="136">
        <f>N65+N72+N83</f>
        <v>3120.3</v>
      </c>
      <c r="O59" s="136">
        <f>O65+O72+O83</f>
        <v>3253.2</v>
      </c>
      <c r="P59" s="136">
        <f>P65+P72+P83</f>
        <v>2872.5</v>
      </c>
      <c r="Q59" s="136">
        <f>Q65+Q72+Q83</f>
        <v>3118.8</v>
      </c>
      <c r="R59" s="169">
        <f>R65+R72+R83</f>
        <v>4333</v>
      </c>
      <c r="S59" s="95">
        <f>S72+S83+S65</f>
        <v>4684</v>
      </c>
      <c r="T59" s="95">
        <f>T65+T72+T83</f>
        <v>5107.4000000000005</v>
      </c>
      <c r="U59" s="95">
        <f>U65+U72+U83</f>
        <v>5513</v>
      </c>
      <c r="V59" s="95">
        <f>V65+V72+V83</f>
        <v>5513</v>
      </c>
      <c r="W59" s="95">
        <f>W65+W72+W83</f>
        <v>4303</v>
      </c>
      <c r="X59" s="95">
        <f>X65+X72+X83</f>
        <v>4303</v>
      </c>
    </row>
    <row r="60" spans="2:24" ht="72" customHeight="1" x14ac:dyDescent="0.3">
      <c r="B60" s="275"/>
      <c r="C60" s="276"/>
      <c r="D60" s="276"/>
      <c r="E60" s="276"/>
      <c r="F60" s="276"/>
      <c r="G60" s="277"/>
      <c r="H60" s="138" t="s">
        <v>250</v>
      </c>
      <c r="I60" s="138">
        <v>939</v>
      </c>
      <c r="J60" s="138"/>
      <c r="K60" s="138"/>
      <c r="L60" s="138"/>
      <c r="M60" s="138"/>
      <c r="N60" s="136">
        <v>0</v>
      </c>
      <c r="O60" s="136">
        <v>0</v>
      </c>
      <c r="P60" s="136">
        <v>0</v>
      </c>
      <c r="Q60" s="136">
        <f>Q96</f>
        <v>896.8</v>
      </c>
      <c r="R60" s="169">
        <f>R96</f>
        <v>675.4</v>
      </c>
      <c r="S60" s="95">
        <v>0</v>
      </c>
      <c r="T60" s="95">
        <v>0</v>
      </c>
      <c r="U60" s="95">
        <v>0</v>
      </c>
      <c r="V60" s="95">
        <v>0</v>
      </c>
      <c r="W60" s="95">
        <v>0</v>
      </c>
      <c r="X60" s="95">
        <v>0</v>
      </c>
    </row>
    <row r="61" spans="2:24" ht="44.25" customHeight="1" x14ac:dyDescent="0.3">
      <c r="B61" s="275"/>
      <c r="C61" s="276"/>
      <c r="D61" s="276"/>
      <c r="E61" s="276"/>
      <c r="F61" s="276"/>
      <c r="G61" s="277"/>
      <c r="H61" s="138" t="s">
        <v>51</v>
      </c>
      <c r="I61" s="138">
        <v>935</v>
      </c>
      <c r="J61" s="138"/>
      <c r="K61" s="138"/>
      <c r="L61" s="138"/>
      <c r="M61" s="138"/>
      <c r="N61" s="136">
        <f>N87</f>
        <v>40</v>
      </c>
      <c r="O61" s="136">
        <v>0</v>
      </c>
      <c r="P61" s="136">
        <v>0</v>
      </c>
      <c r="Q61" s="136">
        <v>0</v>
      </c>
      <c r="R61" s="169">
        <v>0</v>
      </c>
      <c r="S61" s="95">
        <v>0</v>
      </c>
      <c r="T61" s="95">
        <f>T87</f>
        <v>0</v>
      </c>
      <c r="U61" s="95">
        <f>U87</f>
        <v>0</v>
      </c>
      <c r="V61" s="95">
        <f>V87</f>
        <v>0</v>
      </c>
      <c r="W61" s="95">
        <f>W87</f>
        <v>0</v>
      </c>
      <c r="X61" s="95">
        <f>X87</f>
        <v>0</v>
      </c>
    </row>
    <row r="62" spans="2:24" ht="61.5" customHeight="1" x14ac:dyDescent="0.3">
      <c r="B62" s="275"/>
      <c r="C62" s="276"/>
      <c r="D62" s="276"/>
      <c r="E62" s="276"/>
      <c r="F62" s="276"/>
      <c r="G62" s="277"/>
      <c r="H62" s="138" t="s">
        <v>36</v>
      </c>
      <c r="I62" s="138">
        <v>941</v>
      </c>
      <c r="J62" s="138"/>
      <c r="K62" s="138"/>
      <c r="L62" s="138"/>
      <c r="M62" s="138"/>
      <c r="N62" s="136">
        <v>0</v>
      </c>
      <c r="O62" s="136">
        <v>0</v>
      </c>
      <c r="P62" s="136">
        <v>0</v>
      </c>
      <c r="Q62" s="136">
        <f>Q94</f>
        <v>1141.3</v>
      </c>
      <c r="R62" s="169">
        <f>R94</f>
        <v>3128.5</v>
      </c>
      <c r="S62" s="95">
        <f>S94</f>
        <v>3491.6</v>
      </c>
      <c r="T62" s="95">
        <f>T88+T94</f>
        <v>2901.1</v>
      </c>
      <c r="U62" s="95">
        <f>U88+U94</f>
        <v>353</v>
      </c>
      <c r="V62" s="95">
        <f>V88+V94</f>
        <v>353</v>
      </c>
      <c r="W62" s="95">
        <f>W88+W94</f>
        <v>353</v>
      </c>
      <c r="X62" s="95">
        <f>X88+X94</f>
        <v>353</v>
      </c>
    </row>
    <row r="63" spans="2:24" ht="59.25" customHeight="1" x14ac:dyDescent="0.3">
      <c r="B63" s="275"/>
      <c r="C63" s="276"/>
      <c r="D63" s="276"/>
      <c r="E63" s="276"/>
      <c r="F63" s="276"/>
      <c r="G63" s="277"/>
      <c r="H63" s="138" t="s">
        <v>251</v>
      </c>
      <c r="I63" s="138">
        <v>938</v>
      </c>
      <c r="J63" s="71"/>
      <c r="K63" s="71"/>
      <c r="L63" s="71"/>
      <c r="M63" s="71"/>
      <c r="N63" s="137">
        <v>0</v>
      </c>
      <c r="O63" s="137">
        <v>0</v>
      </c>
      <c r="P63" s="136">
        <v>0</v>
      </c>
      <c r="Q63" s="136">
        <f>Q89+Q95+Q115</f>
        <v>2523.3000000000002</v>
      </c>
      <c r="R63" s="169">
        <f>R95</f>
        <v>0</v>
      </c>
      <c r="S63" s="95">
        <v>0</v>
      </c>
      <c r="T63" s="95">
        <f>T95</f>
        <v>1724.2</v>
      </c>
      <c r="U63" s="95">
        <f>U89+U95+U115</f>
        <v>353</v>
      </c>
      <c r="V63" s="95">
        <f>V89+V95+V115</f>
        <v>353</v>
      </c>
      <c r="W63" s="95">
        <f>W89+W95+W115</f>
        <v>353</v>
      </c>
      <c r="X63" s="95">
        <f>X89+X95+X115</f>
        <v>353</v>
      </c>
    </row>
    <row r="64" spans="2:24" ht="45" customHeight="1" x14ac:dyDescent="0.3">
      <c r="B64" s="275" t="s">
        <v>17</v>
      </c>
      <c r="C64" s="275" t="s">
        <v>30</v>
      </c>
      <c r="D64" s="275" t="s">
        <v>18</v>
      </c>
      <c r="E64" s="275"/>
      <c r="F64" s="275"/>
      <c r="G64" s="277" t="s">
        <v>33</v>
      </c>
      <c r="H64" s="138" t="s">
        <v>15</v>
      </c>
      <c r="I64" s="138">
        <v>933</v>
      </c>
      <c r="J64" s="138"/>
      <c r="K64" s="72"/>
      <c r="L64" s="72"/>
      <c r="M64" s="138"/>
      <c r="N64" s="136">
        <v>363.2</v>
      </c>
      <c r="O64" s="136">
        <f t="shared" ref="O64:X64" si="12">O65</f>
        <v>334.2</v>
      </c>
      <c r="P64" s="136">
        <f t="shared" si="12"/>
        <v>0</v>
      </c>
      <c r="Q64" s="136">
        <f t="shared" si="12"/>
        <v>0</v>
      </c>
      <c r="R64" s="169">
        <f t="shared" si="12"/>
        <v>0</v>
      </c>
      <c r="S64" s="95">
        <f t="shared" si="12"/>
        <v>0</v>
      </c>
      <c r="T64" s="95">
        <f t="shared" si="12"/>
        <v>0</v>
      </c>
      <c r="U64" s="95">
        <f t="shared" si="12"/>
        <v>0</v>
      </c>
      <c r="V64" s="95">
        <f t="shared" si="12"/>
        <v>0</v>
      </c>
      <c r="W64" s="95">
        <f t="shared" si="12"/>
        <v>0</v>
      </c>
      <c r="X64" s="95">
        <f t="shared" si="12"/>
        <v>0</v>
      </c>
    </row>
    <row r="65" spans="2:24" ht="77.25" customHeight="1" x14ac:dyDescent="0.3">
      <c r="B65" s="275"/>
      <c r="C65" s="275"/>
      <c r="D65" s="275"/>
      <c r="E65" s="275"/>
      <c r="F65" s="275"/>
      <c r="G65" s="277"/>
      <c r="H65" s="138" t="s">
        <v>32</v>
      </c>
      <c r="I65" s="138">
        <v>933</v>
      </c>
      <c r="J65" s="138"/>
      <c r="K65" s="72"/>
      <c r="L65" s="72"/>
      <c r="M65" s="138"/>
      <c r="N65" s="136">
        <v>363.2</v>
      </c>
      <c r="O65" s="136">
        <f t="shared" ref="O65:V65" si="13">O67</f>
        <v>334.2</v>
      </c>
      <c r="P65" s="136">
        <f t="shared" si="13"/>
        <v>0</v>
      </c>
      <c r="Q65" s="136">
        <f t="shared" si="13"/>
        <v>0</v>
      </c>
      <c r="R65" s="169">
        <f t="shared" si="13"/>
        <v>0</v>
      </c>
      <c r="S65" s="95">
        <f t="shared" si="13"/>
        <v>0</v>
      </c>
      <c r="T65" s="95">
        <f t="shared" si="13"/>
        <v>0</v>
      </c>
      <c r="U65" s="95">
        <f t="shared" si="13"/>
        <v>0</v>
      </c>
      <c r="V65" s="95">
        <f t="shared" si="13"/>
        <v>0</v>
      </c>
      <c r="W65" s="95">
        <f>W67</f>
        <v>0</v>
      </c>
      <c r="X65" s="95">
        <f>X67</f>
        <v>0</v>
      </c>
    </row>
    <row r="66" spans="2:24" ht="27" hidden="1" customHeight="1" x14ac:dyDescent="0.3">
      <c r="B66" s="275"/>
      <c r="C66" s="275"/>
      <c r="D66" s="275"/>
      <c r="E66" s="275"/>
      <c r="F66" s="275"/>
      <c r="G66" s="277"/>
      <c r="H66" s="284" t="s">
        <v>32</v>
      </c>
      <c r="I66" s="284">
        <v>933</v>
      </c>
      <c r="J66" s="144" t="s">
        <v>17</v>
      </c>
      <c r="K66" s="147" t="s">
        <v>54</v>
      </c>
      <c r="L66" s="147" t="s">
        <v>55</v>
      </c>
      <c r="M66" s="144">
        <v>810</v>
      </c>
      <c r="N66" s="142">
        <v>0</v>
      </c>
      <c r="O66" s="142">
        <v>0</v>
      </c>
      <c r="P66" s="142"/>
      <c r="Q66" s="142"/>
      <c r="R66" s="176"/>
      <c r="S66" s="96"/>
      <c r="T66" s="87"/>
      <c r="U66" s="87"/>
      <c r="V66" s="87"/>
      <c r="W66" s="87"/>
      <c r="X66" s="87"/>
    </row>
    <row r="67" spans="2:24" ht="28.5" customHeight="1" x14ac:dyDescent="0.3">
      <c r="B67" s="271" t="s">
        <v>17</v>
      </c>
      <c r="C67" s="271" t="s">
        <v>30</v>
      </c>
      <c r="D67" s="271" t="s">
        <v>18</v>
      </c>
      <c r="E67" s="271" t="s">
        <v>31</v>
      </c>
      <c r="F67" s="271"/>
      <c r="G67" s="281" t="s">
        <v>87</v>
      </c>
      <c r="H67" s="329"/>
      <c r="I67" s="329"/>
      <c r="J67" s="284" t="s">
        <v>17</v>
      </c>
      <c r="K67" s="287" t="s">
        <v>54</v>
      </c>
      <c r="L67" s="332" t="s">
        <v>59</v>
      </c>
      <c r="M67" s="284">
        <v>811</v>
      </c>
      <c r="N67" s="248">
        <v>363.2</v>
      </c>
      <c r="O67" s="248">
        <v>334.2</v>
      </c>
      <c r="P67" s="248">
        <v>0</v>
      </c>
      <c r="Q67" s="248">
        <v>0</v>
      </c>
      <c r="R67" s="279">
        <v>0</v>
      </c>
      <c r="S67" s="253">
        <v>0</v>
      </c>
      <c r="T67" s="253">
        <v>0</v>
      </c>
      <c r="U67" s="253">
        <v>0</v>
      </c>
      <c r="V67" s="253">
        <v>0</v>
      </c>
      <c r="W67" s="253">
        <v>0</v>
      </c>
      <c r="X67" s="253">
        <v>0</v>
      </c>
    </row>
    <row r="68" spans="2:24" ht="205.5" customHeight="1" x14ac:dyDescent="0.3">
      <c r="B68" s="271"/>
      <c r="C68" s="271"/>
      <c r="D68" s="271"/>
      <c r="E68" s="271"/>
      <c r="F68" s="271"/>
      <c r="G68" s="281"/>
      <c r="H68" s="329"/>
      <c r="I68" s="329"/>
      <c r="J68" s="329"/>
      <c r="K68" s="304"/>
      <c r="L68" s="333"/>
      <c r="M68" s="329"/>
      <c r="N68" s="249"/>
      <c r="O68" s="249"/>
      <c r="P68" s="249"/>
      <c r="Q68" s="249"/>
      <c r="R68" s="331"/>
      <c r="S68" s="254"/>
      <c r="T68" s="254"/>
      <c r="U68" s="254"/>
      <c r="V68" s="254"/>
      <c r="W68" s="254"/>
      <c r="X68" s="254"/>
    </row>
    <row r="69" spans="2:24" ht="11.25" hidden="1" customHeight="1" x14ac:dyDescent="0.3">
      <c r="B69" s="271"/>
      <c r="C69" s="271"/>
      <c r="D69" s="271"/>
      <c r="E69" s="271"/>
      <c r="F69" s="271"/>
      <c r="G69" s="281"/>
      <c r="H69" s="285"/>
      <c r="I69" s="285"/>
      <c r="J69" s="285"/>
      <c r="K69" s="288"/>
      <c r="L69" s="334"/>
      <c r="M69" s="285"/>
      <c r="N69" s="250"/>
      <c r="O69" s="250"/>
      <c r="P69" s="250"/>
      <c r="Q69" s="250"/>
      <c r="R69" s="280"/>
      <c r="S69" s="255"/>
      <c r="T69" s="85"/>
      <c r="U69" s="85"/>
      <c r="V69" s="85"/>
      <c r="W69" s="85"/>
      <c r="X69" s="85"/>
    </row>
    <row r="70" spans="2:24" ht="23.25" hidden="1" customHeight="1" x14ac:dyDescent="0.3">
      <c r="B70" s="88"/>
      <c r="C70" s="88"/>
      <c r="D70" s="89"/>
      <c r="E70" s="89"/>
      <c r="F70" s="89"/>
      <c r="G70" s="90"/>
      <c r="H70" s="90" t="s">
        <v>51</v>
      </c>
      <c r="I70" s="91">
        <v>935</v>
      </c>
      <c r="J70" s="92" t="s">
        <v>17</v>
      </c>
      <c r="K70" s="92" t="s">
        <v>54</v>
      </c>
      <c r="L70" s="93" t="s">
        <v>68</v>
      </c>
      <c r="M70" s="91">
        <v>814</v>
      </c>
      <c r="N70" s="94">
        <v>0</v>
      </c>
      <c r="O70" s="94">
        <v>0</v>
      </c>
      <c r="P70" s="94"/>
      <c r="Q70" s="94"/>
      <c r="R70" s="176"/>
      <c r="S70" s="96"/>
      <c r="T70" s="87"/>
      <c r="U70" s="87"/>
      <c r="V70" s="87"/>
      <c r="W70" s="87"/>
      <c r="X70" s="87"/>
    </row>
    <row r="71" spans="2:24" ht="24.75" customHeight="1" x14ac:dyDescent="0.3">
      <c r="B71" s="266" t="s">
        <v>17</v>
      </c>
      <c r="C71" s="266" t="s">
        <v>30</v>
      </c>
      <c r="D71" s="266" t="s">
        <v>21</v>
      </c>
      <c r="E71" s="266"/>
      <c r="F71" s="266"/>
      <c r="G71" s="268" t="s">
        <v>34</v>
      </c>
      <c r="H71" s="138" t="s">
        <v>15</v>
      </c>
      <c r="I71" s="138">
        <f>I73</f>
        <v>933</v>
      </c>
      <c r="J71" s="138"/>
      <c r="K71" s="138"/>
      <c r="L71" s="138"/>
      <c r="M71" s="138"/>
      <c r="N71" s="136">
        <f t="shared" ref="N71:U71" si="14">N72</f>
        <v>650.70000000000005</v>
      </c>
      <c r="O71" s="136">
        <f t="shared" si="14"/>
        <v>763.1</v>
      </c>
      <c r="P71" s="136">
        <f t="shared" si="14"/>
        <v>828</v>
      </c>
      <c r="Q71" s="136">
        <f t="shared" si="14"/>
        <v>1028.8</v>
      </c>
      <c r="R71" s="169">
        <f t="shared" si="14"/>
        <v>1193</v>
      </c>
      <c r="S71" s="95">
        <f t="shared" si="14"/>
        <v>1052</v>
      </c>
      <c r="T71" s="95">
        <f t="shared" si="14"/>
        <v>1054.6000000000001</v>
      </c>
      <c r="U71" s="95">
        <f t="shared" si="14"/>
        <v>1163</v>
      </c>
      <c r="V71" s="95">
        <f>V72</f>
        <v>1163</v>
      </c>
      <c r="W71" s="95">
        <f>W72</f>
        <v>1163</v>
      </c>
      <c r="X71" s="95">
        <f>X72</f>
        <v>1163</v>
      </c>
    </row>
    <row r="72" spans="2:24" ht="28.5" customHeight="1" x14ac:dyDescent="0.3">
      <c r="B72" s="325"/>
      <c r="C72" s="325"/>
      <c r="D72" s="325"/>
      <c r="E72" s="325"/>
      <c r="F72" s="325"/>
      <c r="G72" s="330"/>
      <c r="H72" s="138" t="s">
        <v>32</v>
      </c>
      <c r="I72" s="138">
        <v>933</v>
      </c>
      <c r="J72" s="138"/>
      <c r="K72" s="138"/>
      <c r="L72" s="138"/>
      <c r="M72" s="138"/>
      <c r="N72" s="136">
        <f>N74+N79</f>
        <v>650.70000000000005</v>
      </c>
      <c r="O72" s="136">
        <f>O74+O79</f>
        <v>763.1</v>
      </c>
      <c r="P72" s="136">
        <f>SUM(P74+P79)</f>
        <v>828</v>
      </c>
      <c r="Q72" s="136">
        <f>SUM(Q74+Q79)</f>
        <v>1028.8</v>
      </c>
      <c r="R72" s="169">
        <f>SUM(R74+R79)</f>
        <v>1193</v>
      </c>
      <c r="S72" s="95">
        <f>SUM(S74+S79)</f>
        <v>1052</v>
      </c>
      <c r="T72" s="95">
        <f>T74+T79</f>
        <v>1054.6000000000001</v>
      </c>
      <c r="U72" s="95">
        <f>U74+U79</f>
        <v>1163</v>
      </c>
      <c r="V72" s="95">
        <f>V74+V79</f>
        <v>1163</v>
      </c>
      <c r="W72" s="95">
        <f>W74+W79</f>
        <v>1163</v>
      </c>
      <c r="X72" s="95">
        <f>X74+X79</f>
        <v>1163</v>
      </c>
    </row>
    <row r="73" spans="2:24" ht="21.75" hidden="1" customHeight="1" x14ac:dyDescent="0.3">
      <c r="B73" s="267"/>
      <c r="C73" s="267"/>
      <c r="D73" s="267"/>
      <c r="E73" s="267"/>
      <c r="F73" s="267"/>
      <c r="G73" s="269"/>
      <c r="H73" s="144"/>
      <c r="I73" s="281">
        <v>933</v>
      </c>
      <c r="J73" s="281">
        <v>10</v>
      </c>
      <c r="K73" s="289" t="s">
        <v>19</v>
      </c>
      <c r="L73" s="147" t="s">
        <v>53</v>
      </c>
      <c r="M73" s="144"/>
      <c r="N73" s="142">
        <v>0</v>
      </c>
      <c r="O73" s="142">
        <v>0</v>
      </c>
      <c r="P73" s="142">
        <v>0</v>
      </c>
      <c r="Q73" s="142">
        <v>0</v>
      </c>
      <c r="R73" s="176">
        <v>0</v>
      </c>
      <c r="S73" s="96">
        <v>0</v>
      </c>
      <c r="T73" s="96">
        <v>0</v>
      </c>
      <c r="U73" s="96">
        <v>0</v>
      </c>
      <c r="V73" s="96">
        <v>0</v>
      </c>
      <c r="W73" s="96">
        <v>0</v>
      </c>
      <c r="X73" s="96">
        <v>0</v>
      </c>
    </row>
    <row r="74" spans="2:24" ht="9.75" customHeight="1" x14ac:dyDescent="0.3">
      <c r="B74" s="271" t="s">
        <v>17</v>
      </c>
      <c r="C74" s="271" t="s">
        <v>30</v>
      </c>
      <c r="D74" s="271" t="s">
        <v>21</v>
      </c>
      <c r="E74" s="271" t="s">
        <v>31</v>
      </c>
      <c r="F74" s="271"/>
      <c r="G74" s="281" t="s">
        <v>88</v>
      </c>
      <c r="H74" s="281" t="s">
        <v>32</v>
      </c>
      <c r="I74" s="281"/>
      <c r="J74" s="281"/>
      <c r="K74" s="289"/>
      <c r="L74" s="287" t="s">
        <v>62</v>
      </c>
      <c r="M74" s="284">
        <v>321</v>
      </c>
      <c r="N74" s="248">
        <v>60</v>
      </c>
      <c r="O74" s="248">
        <v>56.1</v>
      </c>
      <c r="P74" s="248">
        <v>13</v>
      </c>
      <c r="Q74" s="248">
        <v>22.5</v>
      </c>
      <c r="R74" s="279">
        <v>20</v>
      </c>
      <c r="S74" s="248">
        <v>18</v>
      </c>
      <c r="T74" s="248">
        <v>20.7</v>
      </c>
      <c r="U74" s="248">
        <v>20</v>
      </c>
      <c r="V74" s="248">
        <v>20</v>
      </c>
      <c r="W74" s="248">
        <v>20</v>
      </c>
      <c r="X74" s="248">
        <v>20</v>
      </c>
    </row>
    <row r="75" spans="2:24" ht="8.25" customHeight="1" x14ac:dyDescent="0.3">
      <c r="B75" s="271"/>
      <c r="C75" s="271"/>
      <c r="D75" s="271"/>
      <c r="E75" s="271"/>
      <c r="F75" s="271"/>
      <c r="G75" s="281"/>
      <c r="H75" s="281"/>
      <c r="I75" s="281"/>
      <c r="J75" s="281"/>
      <c r="K75" s="289"/>
      <c r="L75" s="304"/>
      <c r="M75" s="329"/>
      <c r="N75" s="249"/>
      <c r="O75" s="249"/>
      <c r="P75" s="249"/>
      <c r="Q75" s="249"/>
      <c r="R75" s="331"/>
      <c r="S75" s="249"/>
      <c r="T75" s="249"/>
      <c r="U75" s="249"/>
      <c r="V75" s="249"/>
      <c r="W75" s="249"/>
      <c r="X75" s="249"/>
    </row>
    <row r="76" spans="2:24" ht="20.25" customHeight="1" x14ac:dyDescent="0.3">
      <c r="B76" s="271"/>
      <c r="C76" s="271"/>
      <c r="D76" s="271"/>
      <c r="E76" s="271"/>
      <c r="F76" s="271"/>
      <c r="G76" s="281"/>
      <c r="H76" s="281"/>
      <c r="I76" s="281"/>
      <c r="J76" s="281"/>
      <c r="K76" s="289"/>
      <c r="L76" s="304"/>
      <c r="M76" s="329"/>
      <c r="N76" s="249"/>
      <c r="O76" s="249"/>
      <c r="P76" s="249"/>
      <c r="Q76" s="249"/>
      <c r="R76" s="331"/>
      <c r="S76" s="249"/>
      <c r="T76" s="249"/>
      <c r="U76" s="249"/>
      <c r="V76" s="249"/>
      <c r="W76" s="249"/>
      <c r="X76" s="249"/>
    </row>
    <row r="77" spans="2:24" ht="39.75" customHeight="1" x14ac:dyDescent="0.3">
      <c r="B77" s="271"/>
      <c r="C77" s="271"/>
      <c r="D77" s="271"/>
      <c r="E77" s="271"/>
      <c r="F77" s="271"/>
      <c r="G77" s="281"/>
      <c r="H77" s="281"/>
      <c r="I77" s="281"/>
      <c r="J77" s="281"/>
      <c r="K77" s="289"/>
      <c r="L77" s="304"/>
      <c r="M77" s="329"/>
      <c r="N77" s="249"/>
      <c r="O77" s="249"/>
      <c r="P77" s="249"/>
      <c r="Q77" s="249"/>
      <c r="R77" s="331"/>
      <c r="S77" s="249"/>
      <c r="T77" s="249"/>
      <c r="U77" s="249"/>
      <c r="V77" s="249"/>
      <c r="W77" s="249"/>
      <c r="X77" s="249"/>
    </row>
    <row r="78" spans="2:24" ht="19.5" hidden="1" customHeight="1" x14ac:dyDescent="0.3">
      <c r="B78" s="271"/>
      <c r="C78" s="271"/>
      <c r="D78" s="271"/>
      <c r="E78" s="271"/>
      <c r="F78" s="271"/>
      <c r="G78" s="281"/>
      <c r="H78" s="281"/>
      <c r="I78" s="281"/>
      <c r="J78" s="281"/>
      <c r="K78" s="289"/>
      <c r="L78" s="304"/>
      <c r="M78" s="329"/>
      <c r="N78" s="249"/>
      <c r="O78" s="249"/>
      <c r="P78" s="249"/>
      <c r="Q78" s="249"/>
      <c r="R78" s="331"/>
      <c r="S78" s="249"/>
      <c r="T78" s="250"/>
      <c r="U78" s="250"/>
      <c r="V78" s="250"/>
      <c r="W78" s="250"/>
      <c r="X78" s="250"/>
    </row>
    <row r="79" spans="2:24" ht="24.75" customHeight="1" x14ac:dyDescent="0.3">
      <c r="B79" s="272" t="s">
        <v>17</v>
      </c>
      <c r="C79" s="272" t="s">
        <v>30</v>
      </c>
      <c r="D79" s="272" t="s">
        <v>21</v>
      </c>
      <c r="E79" s="272" t="s">
        <v>30</v>
      </c>
      <c r="F79" s="272"/>
      <c r="G79" s="284" t="s">
        <v>45</v>
      </c>
      <c r="H79" s="284" t="s">
        <v>32</v>
      </c>
      <c r="I79" s="284">
        <v>933</v>
      </c>
      <c r="J79" s="284">
        <v>10</v>
      </c>
      <c r="K79" s="287" t="s">
        <v>19</v>
      </c>
      <c r="L79" s="332" t="s">
        <v>61</v>
      </c>
      <c r="M79" s="284">
        <v>330</v>
      </c>
      <c r="N79" s="248">
        <v>590.70000000000005</v>
      </c>
      <c r="O79" s="248">
        <v>707</v>
      </c>
      <c r="P79" s="248">
        <v>815</v>
      </c>
      <c r="Q79" s="248">
        <v>1006.3</v>
      </c>
      <c r="R79" s="279">
        <v>1173</v>
      </c>
      <c r="S79" s="248">
        <v>1034</v>
      </c>
      <c r="T79" s="248">
        <v>1033.9000000000001</v>
      </c>
      <c r="U79" s="248">
        <v>1143</v>
      </c>
      <c r="V79" s="248">
        <v>1143</v>
      </c>
      <c r="W79" s="248">
        <v>1143</v>
      </c>
      <c r="X79" s="248">
        <v>1143</v>
      </c>
    </row>
    <row r="80" spans="2:24" ht="24.75" customHeight="1" x14ac:dyDescent="0.3">
      <c r="B80" s="273"/>
      <c r="C80" s="273"/>
      <c r="D80" s="273"/>
      <c r="E80" s="273"/>
      <c r="F80" s="273"/>
      <c r="G80" s="329"/>
      <c r="H80" s="329"/>
      <c r="I80" s="329"/>
      <c r="J80" s="329"/>
      <c r="K80" s="304"/>
      <c r="L80" s="333"/>
      <c r="M80" s="329"/>
      <c r="N80" s="249"/>
      <c r="O80" s="249"/>
      <c r="P80" s="249"/>
      <c r="Q80" s="249"/>
      <c r="R80" s="331"/>
      <c r="S80" s="249"/>
      <c r="T80" s="249"/>
      <c r="U80" s="249"/>
      <c r="V80" s="249"/>
      <c r="W80" s="249"/>
      <c r="X80" s="249"/>
    </row>
    <row r="81" spans="2:24" ht="21.75" customHeight="1" x14ac:dyDescent="0.3">
      <c r="B81" s="273"/>
      <c r="C81" s="273"/>
      <c r="D81" s="273"/>
      <c r="E81" s="273"/>
      <c r="F81" s="273"/>
      <c r="G81" s="329"/>
      <c r="H81" s="329"/>
      <c r="I81" s="285"/>
      <c r="J81" s="285"/>
      <c r="K81" s="288"/>
      <c r="L81" s="334"/>
      <c r="M81" s="285"/>
      <c r="N81" s="250"/>
      <c r="O81" s="250"/>
      <c r="P81" s="250"/>
      <c r="Q81" s="250"/>
      <c r="R81" s="280"/>
      <c r="S81" s="250"/>
      <c r="T81" s="250"/>
      <c r="U81" s="250"/>
      <c r="V81" s="250"/>
      <c r="W81" s="250"/>
      <c r="X81" s="250"/>
    </row>
    <row r="82" spans="2:24" ht="36.75" customHeight="1" x14ac:dyDescent="0.3">
      <c r="B82" s="266" t="s">
        <v>17</v>
      </c>
      <c r="C82" s="266" t="s">
        <v>30</v>
      </c>
      <c r="D82" s="266" t="s">
        <v>19</v>
      </c>
      <c r="E82" s="266"/>
      <c r="F82" s="266"/>
      <c r="G82" s="268" t="s">
        <v>47</v>
      </c>
      <c r="H82" s="138" t="s">
        <v>15</v>
      </c>
      <c r="I82" s="138">
        <v>933</v>
      </c>
      <c r="J82" s="138"/>
      <c r="K82" s="138"/>
      <c r="L82" s="72"/>
      <c r="M82" s="138"/>
      <c r="N82" s="136">
        <v>2106.4</v>
      </c>
      <c r="O82" s="136">
        <f t="shared" ref="O82:X82" si="15">O83</f>
        <v>2155.9</v>
      </c>
      <c r="P82" s="136">
        <f t="shared" si="15"/>
        <v>2044.5</v>
      </c>
      <c r="Q82" s="136">
        <f t="shared" si="15"/>
        <v>2090</v>
      </c>
      <c r="R82" s="169">
        <f t="shared" si="15"/>
        <v>3140</v>
      </c>
      <c r="S82" s="136">
        <f t="shared" si="15"/>
        <v>3632</v>
      </c>
      <c r="T82" s="196">
        <f t="shared" si="15"/>
        <v>4052.8</v>
      </c>
      <c r="U82" s="164">
        <f t="shared" si="15"/>
        <v>4350</v>
      </c>
      <c r="V82" s="164">
        <f t="shared" si="15"/>
        <v>4350</v>
      </c>
      <c r="W82" s="164">
        <f t="shared" si="15"/>
        <v>3140</v>
      </c>
      <c r="X82" s="164">
        <f t="shared" si="15"/>
        <v>3140</v>
      </c>
    </row>
    <row r="83" spans="2:24" ht="35.25" customHeight="1" x14ac:dyDescent="0.3">
      <c r="B83" s="325"/>
      <c r="C83" s="325"/>
      <c r="D83" s="325"/>
      <c r="E83" s="325"/>
      <c r="F83" s="325"/>
      <c r="G83" s="330"/>
      <c r="H83" s="138" t="s">
        <v>32</v>
      </c>
      <c r="I83" s="138">
        <v>933</v>
      </c>
      <c r="J83" s="138"/>
      <c r="K83" s="138"/>
      <c r="L83" s="72"/>
      <c r="M83" s="138"/>
      <c r="N83" s="136">
        <v>2106.4</v>
      </c>
      <c r="O83" s="136">
        <f t="shared" ref="O83:V83" si="16">O85</f>
        <v>2155.9</v>
      </c>
      <c r="P83" s="136">
        <f t="shared" si="16"/>
        <v>2044.5</v>
      </c>
      <c r="Q83" s="136">
        <f t="shared" si="16"/>
        <v>2090</v>
      </c>
      <c r="R83" s="169">
        <f t="shared" si="16"/>
        <v>3140</v>
      </c>
      <c r="S83" s="136">
        <f t="shared" si="16"/>
        <v>3632</v>
      </c>
      <c r="T83" s="196">
        <f t="shared" si="16"/>
        <v>4052.8</v>
      </c>
      <c r="U83" s="164">
        <f t="shared" si="16"/>
        <v>4350</v>
      </c>
      <c r="V83" s="164">
        <f t="shared" si="16"/>
        <v>4350</v>
      </c>
      <c r="W83" s="164">
        <f>W85</f>
        <v>3140</v>
      </c>
      <c r="X83" s="164">
        <f>X85</f>
        <v>3140</v>
      </c>
    </row>
    <row r="84" spans="2:24" ht="9.75" hidden="1" customHeight="1" x14ac:dyDescent="0.3">
      <c r="B84" s="267"/>
      <c r="C84" s="267"/>
      <c r="D84" s="267"/>
      <c r="E84" s="267"/>
      <c r="F84" s="267"/>
      <c r="G84" s="269"/>
      <c r="H84" s="97"/>
      <c r="I84" s="284">
        <v>933</v>
      </c>
      <c r="J84" s="284">
        <v>10</v>
      </c>
      <c r="K84" s="287" t="s">
        <v>18</v>
      </c>
      <c r="L84" s="147" t="s">
        <v>56</v>
      </c>
      <c r="M84" s="284">
        <v>312</v>
      </c>
      <c r="N84" s="142">
        <v>0</v>
      </c>
      <c r="O84" s="142">
        <v>0</v>
      </c>
      <c r="P84" s="142"/>
      <c r="Q84" s="142"/>
      <c r="R84" s="176"/>
      <c r="S84" s="142"/>
      <c r="T84" s="195"/>
      <c r="U84" s="144"/>
      <c r="V84" s="144"/>
      <c r="W84" s="144"/>
      <c r="X84" s="144"/>
    </row>
    <row r="85" spans="2:24" ht="75" customHeight="1" x14ac:dyDescent="0.3">
      <c r="B85" s="271" t="s">
        <v>17</v>
      </c>
      <c r="C85" s="272" t="s">
        <v>30</v>
      </c>
      <c r="D85" s="272" t="s">
        <v>19</v>
      </c>
      <c r="E85" s="272" t="s">
        <v>31</v>
      </c>
      <c r="F85" s="272"/>
      <c r="G85" s="284" t="s">
        <v>96</v>
      </c>
      <c r="H85" s="284" t="s">
        <v>32</v>
      </c>
      <c r="I85" s="329"/>
      <c r="J85" s="329"/>
      <c r="K85" s="304"/>
      <c r="L85" s="287" t="s">
        <v>100</v>
      </c>
      <c r="M85" s="329"/>
      <c r="N85" s="248">
        <v>2106.4</v>
      </c>
      <c r="O85" s="248">
        <v>2155.9</v>
      </c>
      <c r="P85" s="248">
        <v>2044.5</v>
      </c>
      <c r="Q85" s="248">
        <v>2090</v>
      </c>
      <c r="R85" s="279">
        <v>3140</v>
      </c>
      <c r="S85" s="248">
        <v>3632</v>
      </c>
      <c r="T85" s="248">
        <v>4052.8</v>
      </c>
      <c r="U85" s="248">
        <v>4350</v>
      </c>
      <c r="V85" s="248">
        <v>4350</v>
      </c>
      <c r="W85" s="248">
        <v>3140</v>
      </c>
      <c r="X85" s="248">
        <v>3140</v>
      </c>
    </row>
    <row r="86" spans="2:24" ht="98.25" customHeight="1" x14ac:dyDescent="0.3">
      <c r="B86" s="271"/>
      <c r="C86" s="274"/>
      <c r="D86" s="274"/>
      <c r="E86" s="274"/>
      <c r="F86" s="274"/>
      <c r="G86" s="285"/>
      <c r="H86" s="285"/>
      <c r="I86" s="285"/>
      <c r="J86" s="285"/>
      <c r="K86" s="288"/>
      <c r="L86" s="288"/>
      <c r="M86" s="285"/>
      <c r="N86" s="250"/>
      <c r="O86" s="250"/>
      <c r="P86" s="250"/>
      <c r="Q86" s="250"/>
      <c r="R86" s="280"/>
      <c r="S86" s="250"/>
      <c r="T86" s="250"/>
      <c r="U86" s="250"/>
      <c r="V86" s="250"/>
      <c r="W86" s="250"/>
      <c r="X86" s="250"/>
    </row>
    <row r="87" spans="2:24" ht="3.75" hidden="1" customHeight="1" x14ac:dyDescent="0.3">
      <c r="B87" s="266" t="s">
        <v>17</v>
      </c>
      <c r="C87" s="266" t="s">
        <v>30</v>
      </c>
      <c r="D87" s="266" t="s">
        <v>17</v>
      </c>
      <c r="E87" s="266"/>
      <c r="F87" s="266"/>
      <c r="G87" s="326" t="s">
        <v>103</v>
      </c>
      <c r="H87" s="98" t="s">
        <v>51</v>
      </c>
      <c r="I87" s="138">
        <v>935</v>
      </c>
      <c r="J87" s="72" t="s">
        <v>17</v>
      </c>
      <c r="K87" s="72" t="s">
        <v>105</v>
      </c>
      <c r="L87" s="72" t="s">
        <v>107</v>
      </c>
      <c r="M87" s="138">
        <v>244</v>
      </c>
      <c r="N87" s="136">
        <v>40</v>
      </c>
      <c r="O87" s="136">
        <v>0</v>
      </c>
      <c r="P87" s="136">
        <v>0</v>
      </c>
      <c r="Q87" s="136">
        <v>0</v>
      </c>
      <c r="R87" s="169">
        <v>0</v>
      </c>
      <c r="S87" s="95">
        <v>0</v>
      </c>
      <c r="T87" s="95">
        <v>0</v>
      </c>
      <c r="U87" s="95">
        <v>0</v>
      </c>
      <c r="V87" s="95">
        <v>0</v>
      </c>
      <c r="W87" s="95">
        <v>0</v>
      </c>
      <c r="X87" s="95">
        <v>0</v>
      </c>
    </row>
    <row r="88" spans="2:24" ht="57" hidden="1" customHeight="1" x14ac:dyDescent="0.3">
      <c r="B88" s="325"/>
      <c r="C88" s="325"/>
      <c r="D88" s="325"/>
      <c r="E88" s="325"/>
      <c r="F88" s="325"/>
      <c r="G88" s="327"/>
      <c r="H88" s="98" t="s">
        <v>36</v>
      </c>
      <c r="I88" s="138">
        <v>941</v>
      </c>
      <c r="J88" s="72" t="s">
        <v>230</v>
      </c>
      <c r="K88" s="72" t="s">
        <v>19</v>
      </c>
      <c r="L88" s="72" t="s">
        <v>231</v>
      </c>
      <c r="M88" s="138">
        <v>0</v>
      </c>
      <c r="N88" s="136">
        <v>0</v>
      </c>
      <c r="O88" s="136">
        <v>0</v>
      </c>
      <c r="P88" s="136">
        <v>0</v>
      </c>
      <c r="Q88" s="136">
        <v>0</v>
      </c>
      <c r="R88" s="169">
        <v>0</v>
      </c>
      <c r="S88" s="95">
        <v>0</v>
      </c>
      <c r="T88" s="95">
        <v>0</v>
      </c>
      <c r="U88" s="95">
        <v>0</v>
      </c>
      <c r="V88" s="95">
        <v>0</v>
      </c>
      <c r="W88" s="95">
        <v>0</v>
      </c>
      <c r="X88" s="95">
        <v>0</v>
      </c>
    </row>
    <row r="89" spans="2:24" ht="81" hidden="1" customHeight="1" thickBot="1" x14ac:dyDescent="0.35">
      <c r="B89" s="267"/>
      <c r="C89" s="267"/>
      <c r="D89" s="267"/>
      <c r="E89" s="267"/>
      <c r="F89" s="267"/>
      <c r="G89" s="328"/>
      <c r="H89" s="98" t="s">
        <v>251</v>
      </c>
      <c r="I89" s="138">
        <v>938</v>
      </c>
      <c r="J89" s="72" t="s">
        <v>54</v>
      </c>
      <c r="K89" s="72" t="s">
        <v>18</v>
      </c>
      <c r="L89" s="72" t="s">
        <v>231</v>
      </c>
      <c r="M89" s="138">
        <v>200</v>
      </c>
      <c r="N89" s="136">
        <v>0</v>
      </c>
      <c r="O89" s="136">
        <v>0</v>
      </c>
      <c r="P89" s="136">
        <v>0</v>
      </c>
      <c r="Q89" s="136">
        <v>0</v>
      </c>
      <c r="R89" s="169">
        <v>0</v>
      </c>
      <c r="S89" s="95">
        <v>0</v>
      </c>
      <c r="T89" s="95">
        <v>0</v>
      </c>
      <c r="U89" s="95">
        <v>0</v>
      </c>
      <c r="V89" s="95">
        <v>0</v>
      </c>
      <c r="W89" s="95">
        <v>0</v>
      </c>
      <c r="X89" s="95">
        <v>0</v>
      </c>
    </row>
    <row r="90" spans="2:24" ht="55.5" hidden="1" customHeight="1" x14ac:dyDescent="0.3">
      <c r="B90" s="272" t="s">
        <v>17</v>
      </c>
      <c r="C90" s="272" t="s">
        <v>30</v>
      </c>
      <c r="D90" s="272" t="s">
        <v>17</v>
      </c>
      <c r="E90" s="272" t="s">
        <v>31</v>
      </c>
      <c r="F90" s="272"/>
      <c r="G90" s="314" t="s">
        <v>104</v>
      </c>
      <c r="H90" s="99" t="s">
        <v>51</v>
      </c>
      <c r="I90" s="144">
        <v>935</v>
      </c>
      <c r="J90" s="147" t="s">
        <v>17</v>
      </c>
      <c r="K90" s="147" t="s">
        <v>105</v>
      </c>
      <c r="L90" s="147" t="s">
        <v>107</v>
      </c>
      <c r="M90" s="144">
        <v>244</v>
      </c>
      <c r="N90" s="142">
        <v>40</v>
      </c>
      <c r="O90" s="142">
        <v>0</v>
      </c>
      <c r="P90" s="142">
        <v>0</v>
      </c>
      <c r="Q90" s="142">
        <v>0</v>
      </c>
      <c r="R90" s="176">
        <v>0</v>
      </c>
      <c r="S90" s="96">
        <v>0</v>
      </c>
      <c r="T90" s="96">
        <v>0</v>
      </c>
      <c r="U90" s="96">
        <v>0</v>
      </c>
      <c r="V90" s="96">
        <v>0</v>
      </c>
      <c r="W90" s="96">
        <v>0</v>
      </c>
      <c r="X90" s="96">
        <v>0</v>
      </c>
    </row>
    <row r="91" spans="2:24" ht="63.75" hidden="1" customHeight="1" x14ac:dyDescent="0.3">
      <c r="B91" s="273"/>
      <c r="C91" s="273"/>
      <c r="D91" s="273"/>
      <c r="E91" s="273"/>
      <c r="F91" s="273"/>
      <c r="G91" s="315"/>
      <c r="H91" s="99" t="s">
        <v>36</v>
      </c>
      <c r="I91" s="144">
        <v>941</v>
      </c>
      <c r="J91" s="147" t="s">
        <v>230</v>
      </c>
      <c r="K91" s="147" t="s">
        <v>19</v>
      </c>
      <c r="L91" s="147" t="s">
        <v>231</v>
      </c>
      <c r="M91" s="144">
        <v>0</v>
      </c>
      <c r="N91" s="142">
        <v>0</v>
      </c>
      <c r="O91" s="142">
        <v>0</v>
      </c>
      <c r="P91" s="142">
        <v>0</v>
      </c>
      <c r="Q91" s="142">
        <v>0</v>
      </c>
      <c r="R91" s="176">
        <v>0</v>
      </c>
      <c r="S91" s="96">
        <v>0</v>
      </c>
      <c r="T91" s="96">
        <v>0</v>
      </c>
      <c r="U91" s="96">
        <v>0</v>
      </c>
      <c r="V91" s="96">
        <v>0</v>
      </c>
      <c r="W91" s="96">
        <v>0</v>
      </c>
      <c r="X91" s="96">
        <v>0</v>
      </c>
    </row>
    <row r="92" spans="2:24" ht="74.25" hidden="1" customHeight="1" x14ac:dyDescent="0.3">
      <c r="B92" s="274"/>
      <c r="C92" s="274"/>
      <c r="D92" s="274"/>
      <c r="E92" s="274"/>
      <c r="F92" s="274"/>
      <c r="G92" s="316"/>
      <c r="H92" s="99" t="s">
        <v>251</v>
      </c>
      <c r="I92" s="144">
        <v>938</v>
      </c>
      <c r="J92" s="147" t="s">
        <v>54</v>
      </c>
      <c r="K92" s="147" t="s">
        <v>18</v>
      </c>
      <c r="L92" s="147" t="s">
        <v>231</v>
      </c>
      <c r="M92" s="144">
        <v>200</v>
      </c>
      <c r="N92" s="142">
        <v>0</v>
      </c>
      <c r="O92" s="142">
        <v>0</v>
      </c>
      <c r="P92" s="142">
        <v>0</v>
      </c>
      <c r="Q92" s="142">
        <v>0</v>
      </c>
      <c r="R92" s="176">
        <v>0</v>
      </c>
      <c r="S92" s="96">
        <v>0</v>
      </c>
      <c r="T92" s="96">
        <v>0</v>
      </c>
      <c r="U92" s="96">
        <v>0</v>
      </c>
      <c r="V92" s="96">
        <v>0</v>
      </c>
      <c r="W92" s="96">
        <v>0</v>
      </c>
      <c r="X92" s="96">
        <v>0</v>
      </c>
    </row>
    <row r="93" spans="2:24" ht="18.75" customHeight="1" x14ac:dyDescent="0.3">
      <c r="B93" s="192"/>
      <c r="C93" s="311" t="s">
        <v>30</v>
      </c>
      <c r="D93" s="294" t="s">
        <v>46</v>
      </c>
      <c r="E93" s="272"/>
      <c r="F93" s="272"/>
      <c r="G93" s="317" t="s">
        <v>212</v>
      </c>
      <c r="H93" s="99" t="s">
        <v>15</v>
      </c>
      <c r="I93" s="99"/>
      <c r="J93" s="193"/>
      <c r="K93" s="193"/>
      <c r="L93" s="193"/>
      <c r="M93" s="99"/>
      <c r="N93" s="194"/>
      <c r="O93" s="194"/>
      <c r="P93" s="194"/>
      <c r="Q93" s="194"/>
      <c r="R93" s="184"/>
      <c r="S93" s="185"/>
      <c r="T93" s="183">
        <f>T94+T95+T96+T97</f>
        <v>4625.3</v>
      </c>
      <c r="U93" s="183">
        <f>U94+U95+U96+U97</f>
        <v>706</v>
      </c>
      <c r="V93" s="183">
        <f>V94+V95+V96+V97</f>
        <v>706</v>
      </c>
      <c r="W93" s="183">
        <f>W94+W95+W96+W97</f>
        <v>706</v>
      </c>
      <c r="X93" s="183">
        <f>X94+X95+X96+X97</f>
        <v>706</v>
      </c>
    </row>
    <row r="94" spans="2:24" s="25" customFormat="1" ht="55.5" customHeight="1" x14ac:dyDescent="0.3">
      <c r="B94" s="311" t="s">
        <v>17</v>
      </c>
      <c r="C94" s="320"/>
      <c r="D94" s="322"/>
      <c r="E94" s="273"/>
      <c r="F94" s="273"/>
      <c r="G94" s="318"/>
      <c r="H94" s="100" t="s">
        <v>36</v>
      </c>
      <c r="I94" s="100">
        <v>941</v>
      </c>
      <c r="J94" s="101" t="s">
        <v>230</v>
      </c>
      <c r="K94" s="101" t="s">
        <v>19</v>
      </c>
      <c r="L94" s="101"/>
      <c r="M94" s="100"/>
      <c r="N94" s="102">
        <v>0</v>
      </c>
      <c r="O94" s="102">
        <v>0</v>
      </c>
      <c r="P94" s="103">
        <v>0</v>
      </c>
      <c r="Q94" s="103">
        <f>Q100+Q101</f>
        <v>1141.3</v>
      </c>
      <c r="R94" s="182">
        <f>R100+R101+R102+R103+R104+R105</f>
        <v>3128.5</v>
      </c>
      <c r="S94" s="183">
        <f>S98+S99+S100+S101+S102+S103+S104+S105</f>
        <v>3491.6</v>
      </c>
      <c r="T94" s="183">
        <f>T98+T99+T100+T101+T102+T103+T104+T105</f>
        <v>2901.1</v>
      </c>
      <c r="U94" s="183">
        <f>U98+U99+U100+U101+U102+U103+U104+U105</f>
        <v>353</v>
      </c>
      <c r="V94" s="183">
        <f>V98+V100+V101+V102+V103+V104+V105</f>
        <v>353</v>
      </c>
      <c r="W94" s="183">
        <f>W98+W100+W101+W102+W103+W104+W105</f>
        <v>353</v>
      </c>
      <c r="X94" s="183">
        <f>X98+X100+X101+X102+X103+X104+X105</f>
        <v>353</v>
      </c>
    </row>
    <row r="95" spans="2:24" s="25" customFormat="1" ht="47.25" customHeight="1" x14ac:dyDescent="0.3">
      <c r="B95" s="312"/>
      <c r="C95" s="320"/>
      <c r="D95" s="322"/>
      <c r="E95" s="273"/>
      <c r="F95" s="273"/>
      <c r="G95" s="318"/>
      <c r="H95" s="105" t="s">
        <v>251</v>
      </c>
      <c r="I95" s="105">
        <v>938</v>
      </c>
      <c r="J95" s="106"/>
      <c r="K95" s="106" t="s">
        <v>18</v>
      </c>
      <c r="L95" s="106"/>
      <c r="M95" s="105"/>
      <c r="N95" s="107">
        <v>0</v>
      </c>
      <c r="O95" s="107">
        <v>0</v>
      </c>
      <c r="P95" s="104">
        <v>0</v>
      </c>
      <c r="Q95" s="104">
        <f>Q107+Q108+Q109+Q110</f>
        <v>2223.3000000000002</v>
      </c>
      <c r="R95" s="182">
        <v>0</v>
      </c>
      <c r="S95" s="183">
        <f>S106+S107+S108+S109+S110</f>
        <v>0</v>
      </c>
      <c r="T95" s="183">
        <f>T106+T107+T108+T109+T110</f>
        <v>1724.2</v>
      </c>
      <c r="U95" s="183">
        <f>U106+U107+U108+U109+U110+U110</f>
        <v>353</v>
      </c>
      <c r="V95" s="183">
        <f>V106+V107+V108+V110</f>
        <v>353</v>
      </c>
      <c r="W95" s="183">
        <f>W106+W107+W108+W110</f>
        <v>353</v>
      </c>
      <c r="X95" s="183">
        <f>X106+X107+X108+X110</f>
        <v>353</v>
      </c>
    </row>
    <row r="96" spans="2:24" s="25" customFormat="1" ht="60" customHeight="1" x14ac:dyDescent="0.3">
      <c r="B96" s="312"/>
      <c r="C96" s="320"/>
      <c r="D96" s="322"/>
      <c r="E96" s="273"/>
      <c r="F96" s="273"/>
      <c r="G96" s="318"/>
      <c r="H96" s="105" t="s">
        <v>250</v>
      </c>
      <c r="I96" s="106" t="s">
        <v>252</v>
      </c>
      <c r="J96" s="106" t="s">
        <v>18</v>
      </c>
      <c r="K96" s="106" t="s">
        <v>253</v>
      </c>
      <c r="L96" s="106"/>
      <c r="M96" s="104"/>
      <c r="N96" s="104">
        <v>0</v>
      </c>
      <c r="O96" s="104">
        <v>0</v>
      </c>
      <c r="P96" s="104">
        <v>0</v>
      </c>
      <c r="Q96" s="104">
        <f>Q111+Q112</f>
        <v>896.8</v>
      </c>
      <c r="R96" s="182">
        <f>R111+R112</f>
        <v>675.4</v>
      </c>
      <c r="S96" s="183">
        <v>487.5</v>
      </c>
      <c r="T96" s="183">
        <v>0</v>
      </c>
      <c r="U96" s="183">
        <v>0</v>
      </c>
      <c r="V96" s="183">
        <v>0</v>
      </c>
      <c r="W96" s="183">
        <v>0</v>
      </c>
      <c r="X96" s="183">
        <v>0</v>
      </c>
    </row>
    <row r="97" spans="2:24" s="25" customFormat="1" ht="50.25" customHeight="1" x14ac:dyDescent="0.3">
      <c r="B97" s="313"/>
      <c r="C97" s="321"/>
      <c r="D97" s="323"/>
      <c r="E97" s="324"/>
      <c r="F97" s="324"/>
      <c r="G97" s="319"/>
      <c r="H97" s="98" t="s">
        <v>51</v>
      </c>
      <c r="I97" s="138">
        <v>935</v>
      </c>
      <c r="J97" s="72" t="s">
        <v>46</v>
      </c>
      <c r="K97" s="72" t="s">
        <v>19</v>
      </c>
      <c r="L97" s="72"/>
      <c r="M97" s="138"/>
      <c r="N97" s="136">
        <v>0</v>
      </c>
      <c r="O97" s="136">
        <v>0</v>
      </c>
      <c r="P97" s="136">
        <v>0</v>
      </c>
      <c r="Q97" s="136">
        <v>0</v>
      </c>
      <c r="R97" s="169">
        <v>0</v>
      </c>
      <c r="S97" s="95">
        <v>0</v>
      </c>
      <c r="T97" s="95">
        <v>0</v>
      </c>
      <c r="U97" s="95">
        <v>0</v>
      </c>
      <c r="V97" s="95">
        <v>0</v>
      </c>
      <c r="W97" s="95">
        <v>0</v>
      </c>
      <c r="X97" s="95">
        <v>0</v>
      </c>
    </row>
    <row r="98" spans="2:24" s="25" customFormat="1" ht="25.5" customHeight="1" x14ac:dyDescent="0.3">
      <c r="B98" s="300" t="s">
        <v>17</v>
      </c>
      <c r="C98" s="300" t="s">
        <v>30</v>
      </c>
      <c r="D98" s="303" t="s">
        <v>46</v>
      </c>
      <c r="E98" s="303" t="s">
        <v>31</v>
      </c>
      <c r="F98" s="305"/>
      <c r="G98" s="308" t="s">
        <v>212</v>
      </c>
      <c r="H98" s="296" t="s">
        <v>36</v>
      </c>
      <c r="I98" s="108">
        <v>941</v>
      </c>
      <c r="J98" s="109" t="s">
        <v>230</v>
      </c>
      <c r="K98" s="109" t="s">
        <v>18</v>
      </c>
      <c r="L98" s="109" t="s">
        <v>229</v>
      </c>
      <c r="M98" s="108">
        <v>612</v>
      </c>
      <c r="N98" s="110">
        <v>0</v>
      </c>
      <c r="O98" s="110">
        <v>0</v>
      </c>
      <c r="P98" s="111">
        <v>0</v>
      </c>
      <c r="Q98" s="111">
        <v>0</v>
      </c>
      <c r="R98" s="184">
        <v>0</v>
      </c>
      <c r="S98" s="185">
        <v>0</v>
      </c>
      <c r="T98" s="111">
        <v>0</v>
      </c>
      <c r="U98" s="185">
        <v>0</v>
      </c>
      <c r="V98" s="185">
        <v>0</v>
      </c>
      <c r="W98" s="185">
        <v>0</v>
      </c>
      <c r="X98" s="185">
        <v>0</v>
      </c>
    </row>
    <row r="99" spans="2:24" s="25" customFormat="1" ht="27.75" customHeight="1" x14ac:dyDescent="0.3">
      <c r="B99" s="301"/>
      <c r="C99" s="301"/>
      <c r="D99" s="304"/>
      <c r="E99" s="304"/>
      <c r="F99" s="306"/>
      <c r="G99" s="309"/>
      <c r="H99" s="297"/>
      <c r="I99" s="108">
        <v>941</v>
      </c>
      <c r="J99" s="109" t="s">
        <v>230</v>
      </c>
      <c r="K99" s="109" t="s">
        <v>18</v>
      </c>
      <c r="L99" s="109" t="s">
        <v>254</v>
      </c>
      <c r="M99" s="108">
        <v>612</v>
      </c>
      <c r="N99" s="110">
        <v>0</v>
      </c>
      <c r="O99" s="110">
        <v>0</v>
      </c>
      <c r="P99" s="111">
        <v>0</v>
      </c>
      <c r="Q99" s="111">
        <v>0</v>
      </c>
      <c r="R99" s="184">
        <v>0</v>
      </c>
      <c r="S99" s="185">
        <v>1146.3</v>
      </c>
      <c r="T99" s="111">
        <v>0</v>
      </c>
      <c r="U99" s="185">
        <v>0</v>
      </c>
      <c r="V99" s="185">
        <v>0</v>
      </c>
      <c r="W99" s="185">
        <v>0</v>
      </c>
      <c r="X99" s="185">
        <v>0</v>
      </c>
    </row>
    <row r="100" spans="2:24" s="25" customFormat="1" ht="30" customHeight="1" x14ac:dyDescent="0.3">
      <c r="B100" s="301"/>
      <c r="C100" s="301"/>
      <c r="D100" s="304"/>
      <c r="E100" s="304"/>
      <c r="F100" s="306"/>
      <c r="G100" s="309"/>
      <c r="H100" s="297"/>
      <c r="I100" s="108">
        <v>941</v>
      </c>
      <c r="J100" s="109" t="s">
        <v>230</v>
      </c>
      <c r="K100" s="109" t="s">
        <v>21</v>
      </c>
      <c r="L100" s="109" t="s">
        <v>229</v>
      </c>
      <c r="M100" s="108">
        <v>612</v>
      </c>
      <c r="N100" s="110">
        <v>0</v>
      </c>
      <c r="O100" s="110">
        <v>0</v>
      </c>
      <c r="P100" s="111">
        <v>0</v>
      </c>
      <c r="Q100" s="111">
        <v>171.2</v>
      </c>
      <c r="R100" s="184">
        <v>154.1</v>
      </c>
      <c r="S100" s="185">
        <v>0</v>
      </c>
      <c r="T100" s="111">
        <v>0</v>
      </c>
      <c r="U100" s="185">
        <v>176.5</v>
      </c>
      <c r="V100" s="185">
        <v>176.5</v>
      </c>
      <c r="W100" s="185">
        <v>176.5</v>
      </c>
      <c r="X100" s="185">
        <v>176.5</v>
      </c>
    </row>
    <row r="101" spans="2:24" s="25" customFormat="1" ht="30" customHeight="1" x14ac:dyDescent="0.3">
      <c r="B101" s="301"/>
      <c r="C101" s="301"/>
      <c r="D101" s="304"/>
      <c r="E101" s="304"/>
      <c r="F101" s="306"/>
      <c r="G101" s="309"/>
      <c r="H101" s="297"/>
      <c r="I101" s="108">
        <v>941</v>
      </c>
      <c r="J101" s="109" t="s">
        <v>230</v>
      </c>
      <c r="K101" s="109" t="s">
        <v>21</v>
      </c>
      <c r="L101" s="109" t="s">
        <v>254</v>
      </c>
      <c r="M101" s="108">
        <v>612</v>
      </c>
      <c r="N101" s="110">
        <v>0</v>
      </c>
      <c r="O101" s="110">
        <v>0</v>
      </c>
      <c r="P101" s="111">
        <v>0</v>
      </c>
      <c r="Q101" s="111">
        <v>970.1</v>
      </c>
      <c r="R101" s="184">
        <v>873.3</v>
      </c>
      <c r="S101" s="185">
        <v>1176.2</v>
      </c>
      <c r="T101" s="111">
        <v>1725.1</v>
      </c>
      <c r="U101" s="185">
        <v>0</v>
      </c>
      <c r="V101" s="185">
        <v>0</v>
      </c>
      <c r="W101" s="185">
        <v>0</v>
      </c>
      <c r="X101" s="185">
        <v>0</v>
      </c>
    </row>
    <row r="102" spans="2:24" s="25" customFormat="1" ht="30" customHeight="1" x14ac:dyDescent="0.3">
      <c r="B102" s="301"/>
      <c r="C102" s="301"/>
      <c r="D102" s="304"/>
      <c r="E102" s="304"/>
      <c r="F102" s="306"/>
      <c r="G102" s="309"/>
      <c r="H102" s="297"/>
      <c r="I102" s="108">
        <v>941</v>
      </c>
      <c r="J102" s="109" t="s">
        <v>230</v>
      </c>
      <c r="K102" s="109" t="s">
        <v>19</v>
      </c>
      <c r="L102" s="109" t="s">
        <v>229</v>
      </c>
      <c r="M102" s="108">
        <v>612</v>
      </c>
      <c r="N102" s="110">
        <v>0</v>
      </c>
      <c r="O102" s="110">
        <v>0</v>
      </c>
      <c r="P102" s="111">
        <v>0</v>
      </c>
      <c r="Q102" s="111">
        <v>0</v>
      </c>
      <c r="R102" s="184">
        <v>171.2</v>
      </c>
      <c r="S102" s="185">
        <v>0</v>
      </c>
      <c r="T102" s="111">
        <v>0</v>
      </c>
      <c r="U102" s="185">
        <v>0</v>
      </c>
      <c r="V102" s="185">
        <v>0</v>
      </c>
      <c r="W102" s="185">
        <v>0</v>
      </c>
      <c r="X102" s="185">
        <v>0</v>
      </c>
    </row>
    <row r="103" spans="2:24" s="25" customFormat="1" ht="30" customHeight="1" x14ac:dyDescent="0.3">
      <c r="B103" s="301"/>
      <c r="C103" s="301"/>
      <c r="D103" s="304"/>
      <c r="E103" s="304"/>
      <c r="F103" s="306"/>
      <c r="G103" s="309"/>
      <c r="H103" s="297"/>
      <c r="I103" s="108">
        <v>941</v>
      </c>
      <c r="J103" s="109" t="s">
        <v>230</v>
      </c>
      <c r="K103" s="109" t="s">
        <v>19</v>
      </c>
      <c r="L103" s="109" t="s">
        <v>254</v>
      </c>
      <c r="M103" s="108">
        <v>612</v>
      </c>
      <c r="N103" s="110">
        <v>0</v>
      </c>
      <c r="O103" s="110">
        <v>0</v>
      </c>
      <c r="P103" s="111">
        <v>0</v>
      </c>
      <c r="Q103" s="111">
        <v>0</v>
      </c>
      <c r="R103" s="184">
        <v>970.3</v>
      </c>
      <c r="S103" s="185">
        <v>0</v>
      </c>
      <c r="T103" s="111">
        <v>0</v>
      </c>
      <c r="U103" s="185">
        <v>0</v>
      </c>
      <c r="V103" s="185">
        <v>0</v>
      </c>
      <c r="W103" s="185">
        <v>0</v>
      </c>
      <c r="X103" s="185">
        <v>0</v>
      </c>
    </row>
    <row r="104" spans="2:24" s="25" customFormat="1" ht="30" customHeight="1" x14ac:dyDescent="0.3">
      <c r="B104" s="301"/>
      <c r="C104" s="301"/>
      <c r="D104" s="304"/>
      <c r="E104" s="304"/>
      <c r="F104" s="306"/>
      <c r="G104" s="309"/>
      <c r="H104" s="297"/>
      <c r="I104" s="108">
        <v>941</v>
      </c>
      <c r="J104" s="109" t="s">
        <v>230</v>
      </c>
      <c r="K104" s="109" t="s">
        <v>19</v>
      </c>
      <c r="L104" s="109" t="s">
        <v>229</v>
      </c>
      <c r="M104" s="108">
        <v>622</v>
      </c>
      <c r="N104" s="110">
        <v>0</v>
      </c>
      <c r="O104" s="110">
        <v>0</v>
      </c>
      <c r="P104" s="111">
        <v>0</v>
      </c>
      <c r="Q104" s="111">
        <v>0</v>
      </c>
      <c r="R104" s="184">
        <v>143.9</v>
      </c>
      <c r="S104" s="185">
        <v>0</v>
      </c>
      <c r="T104" s="111">
        <v>0</v>
      </c>
      <c r="U104" s="185">
        <v>176.5</v>
      </c>
      <c r="V104" s="185">
        <v>176.5</v>
      </c>
      <c r="W104" s="185">
        <v>176.5</v>
      </c>
      <c r="X104" s="185">
        <v>176.5</v>
      </c>
    </row>
    <row r="105" spans="2:24" s="25" customFormat="1" ht="30" customHeight="1" x14ac:dyDescent="0.3">
      <c r="B105" s="301"/>
      <c r="C105" s="301"/>
      <c r="D105" s="304"/>
      <c r="E105" s="304"/>
      <c r="F105" s="306"/>
      <c r="G105" s="309"/>
      <c r="H105" s="298"/>
      <c r="I105" s="108">
        <v>941</v>
      </c>
      <c r="J105" s="109" t="s">
        <v>230</v>
      </c>
      <c r="K105" s="109" t="s">
        <v>19</v>
      </c>
      <c r="L105" s="117" t="s">
        <v>254</v>
      </c>
      <c r="M105" s="108">
        <v>622</v>
      </c>
      <c r="N105" s="110">
        <v>0</v>
      </c>
      <c r="O105" s="110">
        <v>0</v>
      </c>
      <c r="P105" s="111">
        <v>0</v>
      </c>
      <c r="Q105" s="111">
        <v>0</v>
      </c>
      <c r="R105" s="184">
        <v>815.7</v>
      </c>
      <c r="S105" s="185">
        <v>1169.0999999999999</v>
      </c>
      <c r="T105" s="111">
        <v>1176</v>
      </c>
      <c r="U105" s="185">
        <v>0</v>
      </c>
      <c r="V105" s="185">
        <v>0</v>
      </c>
      <c r="W105" s="185">
        <v>0</v>
      </c>
      <c r="X105" s="185">
        <v>0</v>
      </c>
    </row>
    <row r="106" spans="2:24" s="25" customFormat="1" ht="28.5" customHeight="1" x14ac:dyDescent="0.3">
      <c r="B106" s="301"/>
      <c r="C106" s="301"/>
      <c r="D106" s="304"/>
      <c r="E106" s="304"/>
      <c r="F106" s="306"/>
      <c r="G106" s="309"/>
      <c r="H106" s="296" t="s">
        <v>251</v>
      </c>
      <c r="I106" s="108">
        <v>938</v>
      </c>
      <c r="J106" s="109" t="s">
        <v>54</v>
      </c>
      <c r="K106" s="109" t="s">
        <v>18</v>
      </c>
      <c r="L106" s="109" t="s">
        <v>254</v>
      </c>
      <c r="M106" s="108">
        <v>244</v>
      </c>
      <c r="N106" s="110">
        <v>0</v>
      </c>
      <c r="O106" s="110">
        <v>0</v>
      </c>
      <c r="P106" s="111">
        <v>0</v>
      </c>
      <c r="Q106" s="111">
        <v>0</v>
      </c>
      <c r="R106" s="184">
        <v>0</v>
      </c>
      <c r="S106" s="185">
        <v>0</v>
      </c>
      <c r="T106" s="110">
        <v>13.3</v>
      </c>
      <c r="U106" s="185">
        <v>353</v>
      </c>
      <c r="V106" s="185">
        <v>353</v>
      </c>
      <c r="W106" s="185">
        <v>353</v>
      </c>
      <c r="X106" s="185">
        <v>353</v>
      </c>
    </row>
    <row r="107" spans="2:24" s="25" customFormat="1" ht="26.25" customHeight="1" x14ac:dyDescent="0.3">
      <c r="B107" s="301"/>
      <c r="C107" s="301"/>
      <c r="D107" s="304"/>
      <c r="E107" s="304"/>
      <c r="F107" s="306"/>
      <c r="G107" s="309"/>
      <c r="H107" s="297"/>
      <c r="I107" s="108">
        <v>938</v>
      </c>
      <c r="J107" s="109" t="s">
        <v>54</v>
      </c>
      <c r="K107" s="109" t="s">
        <v>18</v>
      </c>
      <c r="L107" s="109" t="s">
        <v>254</v>
      </c>
      <c r="M107" s="108">
        <v>622</v>
      </c>
      <c r="N107" s="110">
        <v>0</v>
      </c>
      <c r="O107" s="110">
        <v>0</v>
      </c>
      <c r="P107" s="111">
        <v>0</v>
      </c>
      <c r="Q107" s="111">
        <v>1000</v>
      </c>
      <c r="R107" s="184">
        <v>0</v>
      </c>
      <c r="S107" s="185">
        <v>0</v>
      </c>
      <c r="T107" s="110">
        <v>1710.9</v>
      </c>
      <c r="U107" s="185">
        <v>0</v>
      </c>
      <c r="V107" s="185">
        <v>0</v>
      </c>
      <c r="W107" s="185">
        <v>0</v>
      </c>
      <c r="X107" s="185">
        <v>0</v>
      </c>
    </row>
    <row r="108" spans="2:24" s="25" customFormat="1" ht="24" customHeight="1" x14ac:dyDescent="0.3">
      <c r="B108" s="301"/>
      <c r="C108" s="301"/>
      <c r="D108" s="304"/>
      <c r="E108" s="304"/>
      <c r="F108" s="306"/>
      <c r="G108" s="309"/>
      <c r="H108" s="297"/>
      <c r="I108" s="108">
        <v>938</v>
      </c>
      <c r="J108" s="109" t="s">
        <v>54</v>
      </c>
      <c r="K108" s="109" t="s">
        <v>18</v>
      </c>
      <c r="L108" s="109" t="s">
        <v>229</v>
      </c>
      <c r="M108" s="108">
        <v>622</v>
      </c>
      <c r="N108" s="110">
        <v>0</v>
      </c>
      <c r="O108" s="110">
        <v>0</v>
      </c>
      <c r="P108" s="111">
        <v>0</v>
      </c>
      <c r="Q108" s="111">
        <v>176.9</v>
      </c>
      <c r="R108" s="184">
        <v>0</v>
      </c>
      <c r="S108" s="185">
        <v>0</v>
      </c>
      <c r="T108" s="110">
        <v>0</v>
      </c>
      <c r="U108" s="185">
        <v>0</v>
      </c>
      <c r="V108" s="185">
        <v>0</v>
      </c>
      <c r="W108" s="185">
        <v>0</v>
      </c>
      <c r="X108" s="185">
        <v>0</v>
      </c>
    </row>
    <row r="109" spans="2:24" s="25" customFormat="1" ht="23.25" customHeight="1" x14ac:dyDescent="0.3">
      <c r="B109" s="301"/>
      <c r="C109" s="301"/>
      <c r="D109" s="304"/>
      <c r="E109" s="304"/>
      <c r="F109" s="306"/>
      <c r="G109" s="309"/>
      <c r="H109" s="297"/>
      <c r="I109" s="108">
        <v>938</v>
      </c>
      <c r="J109" s="109" t="s">
        <v>255</v>
      </c>
      <c r="K109" s="109" t="s">
        <v>18</v>
      </c>
      <c r="L109" s="109" t="s">
        <v>254</v>
      </c>
      <c r="M109" s="108">
        <v>622</v>
      </c>
      <c r="N109" s="110">
        <v>0</v>
      </c>
      <c r="O109" s="110">
        <v>0</v>
      </c>
      <c r="P109" s="111">
        <v>0</v>
      </c>
      <c r="Q109" s="111">
        <v>874.7</v>
      </c>
      <c r="R109" s="184">
        <v>0</v>
      </c>
      <c r="S109" s="185">
        <v>0</v>
      </c>
      <c r="T109" s="110">
        <v>0</v>
      </c>
      <c r="U109" s="185">
        <v>0</v>
      </c>
      <c r="V109" s="185">
        <v>0</v>
      </c>
      <c r="W109" s="185">
        <v>0</v>
      </c>
      <c r="X109" s="185">
        <v>0</v>
      </c>
    </row>
    <row r="110" spans="2:24" s="25" customFormat="1" ht="27.75" customHeight="1" x14ac:dyDescent="0.3">
      <c r="B110" s="301"/>
      <c r="C110" s="301"/>
      <c r="D110" s="304"/>
      <c r="E110" s="304"/>
      <c r="F110" s="306"/>
      <c r="G110" s="309"/>
      <c r="H110" s="298"/>
      <c r="I110" s="108">
        <v>938</v>
      </c>
      <c r="J110" s="109" t="s">
        <v>255</v>
      </c>
      <c r="K110" s="109" t="s">
        <v>18</v>
      </c>
      <c r="L110" s="109" t="s">
        <v>229</v>
      </c>
      <c r="M110" s="108">
        <v>622</v>
      </c>
      <c r="N110" s="110">
        <v>0</v>
      </c>
      <c r="O110" s="110">
        <v>0</v>
      </c>
      <c r="P110" s="111">
        <v>0</v>
      </c>
      <c r="Q110" s="111">
        <v>171.7</v>
      </c>
      <c r="R110" s="184">
        <v>0</v>
      </c>
      <c r="S110" s="185">
        <v>0</v>
      </c>
      <c r="T110" s="185">
        <v>0</v>
      </c>
      <c r="U110" s="185">
        <v>0</v>
      </c>
      <c r="V110" s="185">
        <v>0</v>
      </c>
      <c r="W110" s="185">
        <v>0</v>
      </c>
      <c r="X110" s="185">
        <v>0</v>
      </c>
    </row>
    <row r="111" spans="2:24" s="25" customFormat="1" ht="27.75" customHeight="1" x14ac:dyDescent="0.3">
      <c r="B111" s="301"/>
      <c r="C111" s="301"/>
      <c r="D111" s="304"/>
      <c r="E111" s="304"/>
      <c r="F111" s="306"/>
      <c r="G111" s="309"/>
      <c r="H111" s="299" t="s">
        <v>250</v>
      </c>
      <c r="I111" s="108">
        <v>939</v>
      </c>
      <c r="J111" s="109" t="s">
        <v>18</v>
      </c>
      <c r="K111" s="109" t="s">
        <v>253</v>
      </c>
      <c r="L111" s="109" t="s">
        <v>254</v>
      </c>
      <c r="M111" s="108">
        <v>244</v>
      </c>
      <c r="N111" s="110">
        <v>0</v>
      </c>
      <c r="O111" s="110">
        <v>0</v>
      </c>
      <c r="P111" s="111">
        <v>0</v>
      </c>
      <c r="Q111" s="111">
        <v>776.8</v>
      </c>
      <c r="R111" s="184">
        <v>571.1</v>
      </c>
      <c r="S111" s="185">
        <v>0</v>
      </c>
      <c r="T111" s="185">
        <v>0</v>
      </c>
      <c r="U111" s="185">
        <v>0</v>
      </c>
      <c r="V111" s="185">
        <v>0</v>
      </c>
      <c r="W111" s="185">
        <v>0</v>
      </c>
      <c r="X111" s="185">
        <v>0</v>
      </c>
    </row>
    <row r="112" spans="2:24" s="25" customFormat="1" ht="27.75" customHeight="1" x14ac:dyDescent="0.3">
      <c r="B112" s="301"/>
      <c r="C112" s="301"/>
      <c r="D112" s="304"/>
      <c r="E112" s="304"/>
      <c r="F112" s="306"/>
      <c r="G112" s="309"/>
      <c r="H112" s="299"/>
      <c r="I112" s="109" t="s">
        <v>252</v>
      </c>
      <c r="J112" s="109" t="s">
        <v>18</v>
      </c>
      <c r="K112" s="109" t="s">
        <v>253</v>
      </c>
      <c r="L112" s="109" t="s">
        <v>229</v>
      </c>
      <c r="M112" s="112">
        <v>244</v>
      </c>
      <c r="N112" s="111">
        <v>0</v>
      </c>
      <c r="O112" s="111">
        <v>0</v>
      </c>
      <c r="P112" s="111">
        <v>0</v>
      </c>
      <c r="Q112" s="111">
        <v>120</v>
      </c>
      <c r="R112" s="184">
        <v>104.3</v>
      </c>
      <c r="S112" s="185">
        <v>487.5</v>
      </c>
      <c r="T112" s="185">
        <v>0</v>
      </c>
      <c r="U112" s="185">
        <v>0</v>
      </c>
      <c r="V112" s="185">
        <v>0</v>
      </c>
      <c r="W112" s="185">
        <v>0</v>
      </c>
      <c r="X112" s="185">
        <v>0</v>
      </c>
    </row>
    <row r="113" spans="2:24" s="25" customFormat="1" ht="27.75" customHeight="1" x14ac:dyDescent="0.3">
      <c r="B113" s="301"/>
      <c r="C113" s="301"/>
      <c r="D113" s="304"/>
      <c r="E113" s="304"/>
      <c r="F113" s="306"/>
      <c r="G113" s="309"/>
      <c r="H113" s="299" t="s">
        <v>51</v>
      </c>
      <c r="I113" s="109">
        <v>935</v>
      </c>
      <c r="J113" s="109" t="s">
        <v>46</v>
      </c>
      <c r="K113" s="109" t="s">
        <v>19</v>
      </c>
      <c r="L113" s="109" t="s">
        <v>229</v>
      </c>
      <c r="M113" s="123">
        <v>244</v>
      </c>
      <c r="N113" s="111">
        <v>0</v>
      </c>
      <c r="O113" s="111">
        <v>0</v>
      </c>
      <c r="P113" s="111">
        <v>0</v>
      </c>
      <c r="Q113" s="111">
        <v>0</v>
      </c>
      <c r="R113" s="184">
        <v>0</v>
      </c>
      <c r="S113" s="185">
        <v>0</v>
      </c>
      <c r="T113" s="185">
        <v>0</v>
      </c>
      <c r="U113" s="185">
        <v>0</v>
      </c>
      <c r="V113" s="185">
        <v>0</v>
      </c>
      <c r="W113" s="185">
        <v>0</v>
      </c>
      <c r="X113" s="185">
        <v>0</v>
      </c>
    </row>
    <row r="114" spans="2:24" s="25" customFormat="1" ht="38.25" customHeight="1" x14ac:dyDescent="0.3">
      <c r="B114" s="302"/>
      <c r="C114" s="302"/>
      <c r="D114" s="288"/>
      <c r="E114" s="288"/>
      <c r="F114" s="307"/>
      <c r="G114" s="310"/>
      <c r="H114" s="299"/>
      <c r="I114" s="109">
        <v>935</v>
      </c>
      <c r="J114" s="109" t="s">
        <v>46</v>
      </c>
      <c r="K114" s="109" t="s">
        <v>19</v>
      </c>
      <c r="L114" s="109" t="s">
        <v>254</v>
      </c>
      <c r="M114" s="123">
        <v>244</v>
      </c>
      <c r="N114" s="111">
        <v>0</v>
      </c>
      <c r="O114" s="111">
        <v>0</v>
      </c>
      <c r="P114" s="111">
        <v>0</v>
      </c>
      <c r="Q114" s="111">
        <v>0</v>
      </c>
      <c r="R114" s="184">
        <v>0</v>
      </c>
      <c r="S114" s="185">
        <v>0</v>
      </c>
      <c r="T114" s="185">
        <v>0</v>
      </c>
      <c r="U114" s="185">
        <v>0</v>
      </c>
      <c r="V114" s="185">
        <v>0</v>
      </c>
      <c r="W114" s="185">
        <v>0</v>
      </c>
      <c r="X114" s="185">
        <v>0</v>
      </c>
    </row>
    <row r="115" spans="2:24" s="25" customFormat="1" ht="0.75" customHeight="1" x14ac:dyDescent="0.3">
      <c r="B115" s="61" t="s">
        <v>17</v>
      </c>
      <c r="C115" s="61">
        <v>2</v>
      </c>
      <c r="D115" s="72" t="s">
        <v>35</v>
      </c>
      <c r="E115" s="85"/>
      <c r="F115" s="85"/>
      <c r="G115" s="113" t="s">
        <v>219</v>
      </c>
      <c r="H115" s="99" t="s">
        <v>251</v>
      </c>
      <c r="I115" s="138">
        <v>938</v>
      </c>
      <c r="J115" s="72"/>
      <c r="K115" s="72"/>
      <c r="L115" s="72"/>
      <c r="M115" s="138"/>
      <c r="N115" s="136">
        <v>0</v>
      </c>
      <c r="O115" s="136">
        <v>0</v>
      </c>
      <c r="P115" s="136">
        <v>0</v>
      </c>
      <c r="Q115" s="136">
        <v>300</v>
      </c>
      <c r="R115" s="169">
        <v>0</v>
      </c>
      <c r="S115" s="95">
        <v>0</v>
      </c>
      <c r="T115" s="95">
        <v>0</v>
      </c>
      <c r="U115" s="95">
        <v>0</v>
      </c>
      <c r="V115" s="95">
        <v>0</v>
      </c>
      <c r="W115" s="95">
        <v>0</v>
      </c>
      <c r="X115" s="95">
        <v>0</v>
      </c>
    </row>
    <row r="116" spans="2:24" s="25" customFormat="1" ht="136.5" hidden="1" customHeight="1" x14ac:dyDescent="0.3">
      <c r="B116" s="61" t="s">
        <v>17</v>
      </c>
      <c r="C116" s="61">
        <v>2</v>
      </c>
      <c r="D116" s="72" t="s">
        <v>35</v>
      </c>
      <c r="E116" s="85">
        <v>1</v>
      </c>
      <c r="F116" s="85"/>
      <c r="G116" s="114" t="s">
        <v>218</v>
      </c>
      <c r="H116" s="99" t="s">
        <v>251</v>
      </c>
      <c r="I116" s="144">
        <v>938</v>
      </c>
      <c r="J116" s="147" t="s">
        <v>102</v>
      </c>
      <c r="K116" s="147" t="s">
        <v>35</v>
      </c>
      <c r="L116" s="147" t="s">
        <v>236</v>
      </c>
      <c r="M116" s="144">
        <v>633</v>
      </c>
      <c r="N116" s="142">
        <v>0</v>
      </c>
      <c r="O116" s="142">
        <v>0</v>
      </c>
      <c r="P116" s="142">
        <v>0</v>
      </c>
      <c r="Q116" s="142">
        <v>300</v>
      </c>
      <c r="R116" s="176">
        <v>0</v>
      </c>
      <c r="S116" s="96">
        <v>0</v>
      </c>
      <c r="T116" s="96">
        <v>0</v>
      </c>
      <c r="U116" s="96">
        <v>0</v>
      </c>
      <c r="V116" s="96">
        <v>0</v>
      </c>
      <c r="W116" s="96">
        <v>0</v>
      </c>
      <c r="X116" s="96">
        <v>0</v>
      </c>
    </row>
    <row r="117" spans="2:24" ht="86.25" customHeight="1" x14ac:dyDescent="0.3">
      <c r="B117" s="139" t="s">
        <v>17</v>
      </c>
      <c r="C117" s="139" t="s">
        <v>48</v>
      </c>
      <c r="D117" s="139"/>
      <c r="E117" s="139"/>
      <c r="F117" s="139"/>
      <c r="G117" s="148" t="s">
        <v>52</v>
      </c>
      <c r="H117" s="138" t="s">
        <v>51</v>
      </c>
      <c r="I117" s="138">
        <v>935</v>
      </c>
      <c r="J117" s="138"/>
      <c r="K117" s="72"/>
      <c r="L117" s="72"/>
      <c r="M117" s="138"/>
      <c r="N117" s="136">
        <v>511.9</v>
      </c>
      <c r="O117" s="136">
        <f>O118+O122+O127+O130</f>
        <v>1821.1</v>
      </c>
      <c r="P117" s="136">
        <f>P118+P122+P122+P127+P130</f>
        <v>740.1</v>
      </c>
      <c r="Q117" s="136">
        <f>Q118+Q122+Q127+Q130</f>
        <v>1362.6</v>
      </c>
      <c r="R117" s="169">
        <f>R118+R122+R127+R130</f>
        <v>1526.4</v>
      </c>
      <c r="S117" s="95">
        <f>S118+S122+S127+S130</f>
        <v>906.4</v>
      </c>
      <c r="T117" s="95">
        <f>T130</f>
        <v>1264.5</v>
      </c>
      <c r="U117" s="95">
        <f>U118+U122+U127+U130</f>
        <v>10</v>
      </c>
      <c r="V117" s="95">
        <f>V118+V122+V127+V130</f>
        <v>10</v>
      </c>
      <c r="W117" s="95">
        <f>W118+W122+W127+W130</f>
        <v>10</v>
      </c>
      <c r="X117" s="95">
        <f>X118+X122+X127+X130</f>
        <v>10</v>
      </c>
    </row>
    <row r="118" spans="2:24" ht="65.25" customHeight="1" x14ac:dyDescent="0.3">
      <c r="B118" s="275" t="s">
        <v>17</v>
      </c>
      <c r="C118" s="275" t="s">
        <v>48</v>
      </c>
      <c r="D118" s="275" t="s">
        <v>18</v>
      </c>
      <c r="E118" s="275"/>
      <c r="F118" s="275"/>
      <c r="G118" s="277" t="s">
        <v>98</v>
      </c>
      <c r="H118" s="277" t="s">
        <v>51</v>
      </c>
      <c r="I118" s="292">
        <v>935</v>
      </c>
      <c r="J118" s="292"/>
      <c r="K118" s="292"/>
      <c r="L118" s="294"/>
      <c r="M118" s="292"/>
      <c r="N118" s="260">
        <v>511.9</v>
      </c>
      <c r="O118" s="260">
        <v>782.1</v>
      </c>
      <c r="P118" s="260">
        <f t="shared" ref="P118:X118" si="17">P120</f>
        <v>0</v>
      </c>
      <c r="Q118" s="260">
        <f t="shared" si="17"/>
        <v>0</v>
      </c>
      <c r="R118" s="262">
        <f t="shared" si="17"/>
        <v>0</v>
      </c>
      <c r="S118" s="251">
        <f t="shared" si="17"/>
        <v>0</v>
      </c>
      <c r="T118" s="251">
        <f t="shared" si="17"/>
        <v>0</v>
      </c>
      <c r="U118" s="251">
        <f t="shared" si="17"/>
        <v>0</v>
      </c>
      <c r="V118" s="251">
        <f t="shared" si="17"/>
        <v>0</v>
      </c>
      <c r="W118" s="251">
        <f t="shared" si="17"/>
        <v>0</v>
      </c>
      <c r="X118" s="251">
        <f t="shared" si="17"/>
        <v>0</v>
      </c>
    </row>
    <row r="119" spans="2:24" ht="99" customHeight="1" x14ac:dyDescent="0.3">
      <c r="B119" s="275"/>
      <c r="C119" s="275"/>
      <c r="D119" s="275"/>
      <c r="E119" s="275"/>
      <c r="F119" s="275"/>
      <c r="G119" s="277"/>
      <c r="H119" s="277"/>
      <c r="I119" s="293"/>
      <c r="J119" s="293"/>
      <c r="K119" s="293"/>
      <c r="L119" s="295"/>
      <c r="M119" s="293"/>
      <c r="N119" s="261"/>
      <c r="O119" s="261"/>
      <c r="P119" s="261"/>
      <c r="Q119" s="261"/>
      <c r="R119" s="263"/>
      <c r="S119" s="252"/>
      <c r="T119" s="252"/>
      <c r="U119" s="252"/>
      <c r="V119" s="252"/>
      <c r="W119" s="252"/>
      <c r="X119" s="252"/>
    </row>
    <row r="120" spans="2:24" ht="51" customHeight="1" x14ac:dyDescent="0.3">
      <c r="B120" s="271" t="s">
        <v>17</v>
      </c>
      <c r="C120" s="271" t="s">
        <v>48</v>
      </c>
      <c r="D120" s="271" t="s">
        <v>18</v>
      </c>
      <c r="E120" s="271" t="s">
        <v>31</v>
      </c>
      <c r="F120" s="271"/>
      <c r="G120" s="281" t="s">
        <v>82</v>
      </c>
      <c r="H120" s="281" t="s">
        <v>51</v>
      </c>
      <c r="I120" s="290">
        <v>935</v>
      </c>
      <c r="J120" s="290">
        <v>10</v>
      </c>
      <c r="K120" s="287" t="s">
        <v>17</v>
      </c>
      <c r="L120" s="287" t="s">
        <v>92</v>
      </c>
      <c r="M120" s="287">
        <v>322</v>
      </c>
      <c r="N120" s="248">
        <v>511.9</v>
      </c>
      <c r="O120" s="248">
        <v>782.1</v>
      </c>
      <c r="P120" s="248">
        <v>0</v>
      </c>
      <c r="Q120" s="248">
        <v>0</v>
      </c>
      <c r="R120" s="279">
        <v>0</v>
      </c>
      <c r="S120" s="253">
        <v>0</v>
      </c>
      <c r="T120" s="253">
        <v>0</v>
      </c>
      <c r="U120" s="253">
        <v>0</v>
      </c>
      <c r="V120" s="253">
        <v>0</v>
      </c>
      <c r="W120" s="253">
        <v>0</v>
      </c>
      <c r="X120" s="253">
        <v>0</v>
      </c>
    </row>
    <row r="121" spans="2:24" ht="89.25" customHeight="1" x14ac:dyDescent="0.3">
      <c r="B121" s="271"/>
      <c r="C121" s="271"/>
      <c r="D121" s="271"/>
      <c r="E121" s="271"/>
      <c r="F121" s="271"/>
      <c r="G121" s="281"/>
      <c r="H121" s="281"/>
      <c r="I121" s="291"/>
      <c r="J121" s="291"/>
      <c r="K121" s="288"/>
      <c r="L121" s="288"/>
      <c r="M121" s="288"/>
      <c r="N121" s="250"/>
      <c r="O121" s="250"/>
      <c r="P121" s="250"/>
      <c r="Q121" s="250"/>
      <c r="R121" s="280"/>
      <c r="S121" s="255"/>
      <c r="T121" s="255"/>
      <c r="U121" s="255"/>
      <c r="V121" s="255"/>
      <c r="W121" s="255"/>
      <c r="X121" s="255"/>
    </row>
    <row r="122" spans="2:24" ht="99" customHeight="1" x14ac:dyDescent="0.3">
      <c r="B122" s="139" t="s">
        <v>17</v>
      </c>
      <c r="C122" s="139" t="s">
        <v>48</v>
      </c>
      <c r="D122" s="139" t="s">
        <v>21</v>
      </c>
      <c r="E122" s="139"/>
      <c r="F122" s="139"/>
      <c r="G122" s="138" t="s">
        <v>50</v>
      </c>
      <c r="H122" s="138" t="s">
        <v>51</v>
      </c>
      <c r="I122" s="138">
        <v>935</v>
      </c>
      <c r="J122" s="138"/>
      <c r="K122" s="72"/>
      <c r="L122" s="72"/>
      <c r="M122" s="138"/>
      <c r="N122" s="136">
        <v>0</v>
      </c>
      <c r="O122" s="136">
        <f>O123+O124+O125+O126</f>
        <v>0</v>
      </c>
      <c r="P122" s="136">
        <v>0</v>
      </c>
      <c r="Q122" s="136">
        <v>0</v>
      </c>
      <c r="R122" s="169">
        <v>0</v>
      </c>
      <c r="S122" s="95">
        <v>0</v>
      </c>
      <c r="T122" s="95">
        <v>0</v>
      </c>
      <c r="U122" s="95">
        <v>0</v>
      </c>
      <c r="V122" s="95">
        <v>0</v>
      </c>
      <c r="W122" s="95">
        <v>0</v>
      </c>
      <c r="X122" s="95">
        <v>0</v>
      </c>
    </row>
    <row r="123" spans="2:24" ht="55.5" customHeight="1" x14ac:dyDescent="0.3">
      <c r="B123" s="271" t="s">
        <v>17</v>
      </c>
      <c r="C123" s="271" t="s">
        <v>48</v>
      </c>
      <c r="D123" s="271" t="s">
        <v>21</v>
      </c>
      <c r="E123" s="271" t="s">
        <v>31</v>
      </c>
      <c r="F123" s="271"/>
      <c r="G123" s="281" t="s">
        <v>101</v>
      </c>
      <c r="H123" s="284" t="s">
        <v>51</v>
      </c>
      <c r="I123" s="281">
        <v>935</v>
      </c>
      <c r="J123" s="284">
        <v>10</v>
      </c>
      <c r="K123" s="287" t="s">
        <v>17</v>
      </c>
      <c r="L123" s="289" t="s">
        <v>60</v>
      </c>
      <c r="M123" s="281">
        <v>322</v>
      </c>
      <c r="N123" s="278">
        <v>0</v>
      </c>
      <c r="O123" s="278">
        <v>0</v>
      </c>
      <c r="P123" s="278">
        <v>0</v>
      </c>
      <c r="Q123" s="248">
        <v>0</v>
      </c>
      <c r="R123" s="279">
        <v>0</v>
      </c>
      <c r="S123" s="253">
        <v>0</v>
      </c>
      <c r="T123" s="253">
        <v>0</v>
      </c>
      <c r="U123" s="253">
        <v>0</v>
      </c>
      <c r="V123" s="253">
        <v>0</v>
      </c>
      <c r="W123" s="253">
        <v>0</v>
      </c>
      <c r="X123" s="253">
        <v>0</v>
      </c>
    </row>
    <row r="124" spans="2:24" ht="131.25" customHeight="1" x14ac:dyDescent="0.3">
      <c r="B124" s="271"/>
      <c r="C124" s="271"/>
      <c r="D124" s="271"/>
      <c r="E124" s="271"/>
      <c r="F124" s="271"/>
      <c r="G124" s="281"/>
      <c r="H124" s="285"/>
      <c r="I124" s="281"/>
      <c r="J124" s="285"/>
      <c r="K124" s="288"/>
      <c r="L124" s="289"/>
      <c r="M124" s="281"/>
      <c r="N124" s="278"/>
      <c r="O124" s="278"/>
      <c r="P124" s="278"/>
      <c r="Q124" s="250"/>
      <c r="R124" s="280"/>
      <c r="S124" s="255"/>
      <c r="T124" s="255"/>
      <c r="U124" s="255"/>
      <c r="V124" s="255"/>
      <c r="W124" s="255"/>
      <c r="X124" s="255"/>
    </row>
    <row r="125" spans="2:24" ht="45.75" customHeight="1" x14ac:dyDescent="0.3">
      <c r="B125" s="271" t="s">
        <v>17</v>
      </c>
      <c r="C125" s="271" t="s">
        <v>48</v>
      </c>
      <c r="D125" s="271" t="s">
        <v>21</v>
      </c>
      <c r="E125" s="271" t="s">
        <v>30</v>
      </c>
      <c r="F125" s="271"/>
      <c r="G125" s="284" t="s">
        <v>196</v>
      </c>
      <c r="H125" s="284" t="s">
        <v>51</v>
      </c>
      <c r="I125" s="281">
        <v>935</v>
      </c>
      <c r="J125" s="284">
        <v>10</v>
      </c>
      <c r="K125" s="287" t="s">
        <v>17</v>
      </c>
      <c r="L125" s="289" t="s">
        <v>99</v>
      </c>
      <c r="M125" s="281">
        <v>244</v>
      </c>
      <c r="N125" s="278">
        <v>0</v>
      </c>
      <c r="O125" s="278">
        <v>0</v>
      </c>
      <c r="P125" s="278">
        <v>0</v>
      </c>
      <c r="Q125" s="248">
        <v>0</v>
      </c>
      <c r="R125" s="279">
        <v>0</v>
      </c>
      <c r="S125" s="253">
        <v>0</v>
      </c>
      <c r="T125" s="253">
        <v>0</v>
      </c>
      <c r="U125" s="253">
        <v>0</v>
      </c>
      <c r="V125" s="253">
        <v>0</v>
      </c>
      <c r="W125" s="253">
        <v>0</v>
      </c>
      <c r="X125" s="253">
        <v>0</v>
      </c>
    </row>
    <row r="126" spans="2:24" ht="131.25" customHeight="1" x14ac:dyDescent="0.3">
      <c r="B126" s="271"/>
      <c r="C126" s="271"/>
      <c r="D126" s="271"/>
      <c r="E126" s="271"/>
      <c r="F126" s="271"/>
      <c r="G126" s="285"/>
      <c r="H126" s="285"/>
      <c r="I126" s="281"/>
      <c r="J126" s="285"/>
      <c r="K126" s="288"/>
      <c r="L126" s="289"/>
      <c r="M126" s="281"/>
      <c r="N126" s="278"/>
      <c r="O126" s="278"/>
      <c r="P126" s="278"/>
      <c r="Q126" s="250"/>
      <c r="R126" s="280"/>
      <c r="S126" s="255"/>
      <c r="T126" s="255"/>
      <c r="U126" s="255"/>
      <c r="V126" s="255"/>
      <c r="W126" s="255"/>
      <c r="X126" s="255"/>
    </row>
    <row r="127" spans="2:24" ht="135.75" customHeight="1" x14ac:dyDescent="0.3">
      <c r="B127" s="139" t="s">
        <v>17</v>
      </c>
      <c r="C127" s="139" t="s">
        <v>48</v>
      </c>
      <c r="D127" s="139" t="s">
        <v>19</v>
      </c>
      <c r="E127" s="139"/>
      <c r="F127" s="143"/>
      <c r="G127" s="140" t="s">
        <v>49</v>
      </c>
      <c r="H127" s="138" t="s">
        <v>51</v>
      </c>
      <c r="I127" s="140">
        <v>935</v>
      </c>
      <c r="J127" s="140"/>
      <c r="K127" s="139"/>
      <c r="L127" s="139"/>
      <c r="M127" s="138"/>
      <c r="N127" s="136">
        <v>0</v>
      </c>
      <c r="O127" s="136">
        <v>0</v>
      </c>
      <c r="P127" s="136">
        <v>0</v>
      </c>
      <c r="Q127" s="136">
        <v>0</v>
      </c>
      <c r="R127" s="169">
        <v>0</v>
      </c>
      <c r="S127" s="95">
        <v>0</v>
      </c>
      <c r="T127" s="95">
        <v>0</v>
      </c>
      <c r="U127" s="95">
        <v>0</v>
      </c>
      <c r="V127" s="95">
        <v>0</v>
      </c>
      <c r="W127" s="95">
        <v>0</v>
      </c>
      <c r="X127" s="95">
        <v>0</v>
      </c>
    </row>
    <row r="128" spans="2:24" ht="72.75" customHeight="1" x14ac:dyDescent="0.3">
      <c r="B128" s="271" t="s">
        <v>17</v>
      </c>
      <c r="C128" s="271" t="s">
        <v>48</v>
      </c>
      <c r="D128" s="271" t="s">
        <v>19</v>
      </c>
      <c r="E128" s="271" t="s">
        <v>31</v>
      </c>
      <c r="F128" s="286"/>
      <c r="G128" s="281" t="s">
        <v>94</v>
      </c>
      <c r="H128" s="281" t="s">
        <v>51</v>
      </c>
      <c r="I128" s="282">
        <v>935</v>
      </c>
      <c r="J128" s="282">
        <v>10</v>
      </c>
      <c r="K128" s="272" t="s">
        <v>17</v>
      </c>
      <c r="L128" s="272" t="s">
        <v>93</v>
      </c>
      <c r="M128" s="284">
        <v>322</v>
      </c>
      <c r="N128" s="278">
        <v>0</v>
      </c>
      <c r="O128" s="278">
        <v>0</v>
      </c>
      <c r="P128" s="278">
        <v>0</v>
      </c>
      <c r="Q128" s="248">
        <v>0</v>
      </c>
      <c r="R128" s="279">
        <v>0</v>
      </c>
      <c r="S128" s="253">
        <v>0</v>
      </c>
      <c r="T128" s="253">
        <v>0</v>
      </c>
      <c r="U128" s="253">
        <v>0</v>
      </c>
      <c r="V128" s="253">
        <v>0</v>
      </c>
      <c r="W128" s="253">
        <v>0</v>
      </c>
      <c r="X128" s="253">
        <v>0</v>
      </c>
    </row>
    <row r="129" spans="2:24" ht="39" customHeight="1" x14ac:dyDescent="0.3">
      <c r="B129" s="271"/>
      <c r="C129" s="271"/>
      <c r="D129" s="271"/>
      <c r="E129" s="271"/>
      <c r="F129" s="286"/>
      <c r="G129" s="281"/>
      <c r="H129" s="281"/>
      <c r="I129" s="283"/>
      <c r="J129" s="283"/>
      <c r="K129" s="274"/>
      <c r="L129" s="274"/>
      <c r="M129" s="285"/>
      <c r="N129" s="278"/>
      <c r="O129" s="278"/>
      <c r="P129" s="278"/>
      <c r="Q129" s="250"/>
      <c r="R129" s="280"/>
      <c r="S129" s="255"/>
      <c r="T129" s="255"/>
      <c r="U129" s="255"/>
      <c r="V129" s="255"/>
      <c r="W129" s="255"/>
      <c r="X129" s="255"/>
    </row>
    <row r="130" spans="2:24" ht="33.75" customHeight="1" x14ac:dyDescent="0.3">
      <c r="B130" s="275" t="s">
        <v>17</v>
      </c>
      <c r="C130" s="275" t="s">
        <v>48</v>
      </c>
      <c r="D130" s="275" t="s">
        <v>17</v>
      </c>
      <c r="E130" s="275"/>
      <c r="F130" s="271"/>
      <c r="G130" s="276" t="s">
        <v>256</v>
      </c>
      <c r="H130" s="277" t="s">
        <v>257</v>
      </c>
      <c r="I130" s="264">
        <v>935</v>
      </c>
      <c r="J130" s="264"/>
      <c r="K130" s="266"/>
      <c r="L130" s="266"/>
      <c r="M130" s="268"/>
      <c r="N130" s="270">
        <v>0</v>
      </c>
      <c r="O130" s="270">
        <v>1039</v>
      </c>
      <c r="P130" s="270">
        <f>P132+P133+P134</f>
        <v>740.1</v>
      </c>
      <c r="Q130" s="260">
        <f>Q132+Q133+Q134</f>
        <v>1362.6</v>
      </c>
      <c r="R130" s="262">
        <v>1526.4</v>
      </c>
      <c r="S130" s="251">
        <f t="shared" ref="S130:X130" si="18">S132+S133+S134</f>
        <v>906.4</v>
      </c>
      <c r="T130" s="251">
        <f t="shared" si="18"/>
        <v>1264.5</v>
      </c>
      <c r="U130" s="251">
        <f t="shared" si="18"/>
        <v>10</v>
      </c>
      <c r="V130" s="251">
        <f t="shared" si="18"/>
        <v>10</v>
      </c>
      <c r="W130" s="251">
        <f t="shared" si="18"/>
        <v>10</v>
      </c>
      <c r="X130" s="251">
        <f t="shared" si="18"/>
        <v>10</v>
      </c>
    </row>
    <row r="131" spans="2:24" ht="54" customHeight="1" x14ac:dyDescent="0.3">
      <c r="B131" s="275"/>
      <c r="C131" s="275"/>
      <c r="D131" s="275"/>
      <c r="E131" s="275"/>
      <c r="F131" s="271"/>
      <c r="G131" s="276"/>
      <c r="H131" s="277"/>
      <c r="I131" s="265"/>
      <c r="J131" s="265"/>
      <c r="K131" s="267"/>
      <c r="L131" s="267"/>
      <c r="M131" s="269"/>
      <c r="N131" s="270"/>
      <c r="O131" s="270"/>
      <c r="P131" s="270"/>
      <c r="Q131" s="261"/>
      <c r="R131" s="263"/>
      <c r="S131" s="252"/>
      <c r="T131" s="252"/>
      <c r="U131" s="252"/>
      <c r="V131" s="252"/>
      <c r="W131" s="252"/>
      <c r="X131" s="252"/>
    </row>
    <row r="132" spans="2:24" ht="40.5" customHeight="1" x14ac:dyDescent="0.3">
      <c r="B132" s="271" t="s">
        <v>17</v>
      </c>
      <c r="C132" s="271" t="s">
        <v>48</v>
      </c>
      <c r="D132" s="271" t="s">
        <v>17</v>
      </c>
      <c r="E132" s="271">
        <v>1</v>
      </c>
      <c r="F132" s="271"/>
      <c r="G132" s="271" t="s">
        <v>95</v>
      </c>
      <c r="H132" s="272" t="s">
        <v>258</v>
      </c>
      <c r="I132" s="135" t="s">
        <v>109</v>
      </c>
      <c r="J132" s="135">
        <v>10</v>
      </c>
      <c r="K132" s="135" t="s">
        <v>17</v>
      </c>
      <c r="L132" s="135" t="s">
        <v>113</v>
      </c>
      <c r="M132" s="71">
        <v>322</v>
      </c>
      <c r="N132" s="142">
        <v>0</v>
      </c>
      <c r="O132" s="135" t="s">
        <v>115</v>
      </c>
      <c r="P132" s="147" t="s">
        <v>202</v>
      </c>
      <c r="Q132" s="147" t="s">
        <v>234</v>
      </c>
      <c r="R132" s="186" t="s">
        <v>260</v>
      </c>
      <c r="S132" s="177" t="s">
        <v>115</v>
      </c>
      <c r="T132" s="96">
        <v>0</v>
      </c>
      <c r="U132" s="96">
        <v>10</v>
      </c>
      <c r="V132" s="96">
        <v>10</v>
      </c>
      <c r="W132" s="96">
        <v>10</v>
      </c>
      <c r="X132" s="96">
        <v>10</v>
      </c>
    </row>
    <row r="133" spans="2:24" ht="50.25" customHeight="1" x14ac:dyDescent="0.3">
      <c r="B133" s="271"/>
      <c r="C133" s="271"/>
      <c r="D133" s="271"/>
      <c r="E133" s="271"/>
      <c r="F133" s="271"/>
      <c r="G133" s="271"/>
      <c r="H133" s="273"/>
      <c r="I133" s="135" t="s">
        <v>109</v>
      </c>
      <c r="J133" s="135" t="s">
        <v>102</v>
      </c>
      <c r="K133" s="135" t="s">
        <v>17</v>
      </c>
      <c r="L133" s="135" t="s">
        <v>111</v>
      </c>
      <c r="M133" s="135" t="s">
        <v>110</v>
      </c>
      <c r="N133" s="135" t="s">
        <v>112</v>
      </c>
      <c r="O133" s="115">
        <v>0</v>
      </c>
      <c r="P133" s="142">
        <v>0</v>
      </c>
      <c r="Q133" s="142">
        <v>0</v>
      </c>
      <c r="R133" s="176">
        <v>0</v>
      </c>
      <c r="S133" s="96">
        <v>0</v>
      </c>
      <c r="T133" s="177" t="s">
        <v>112</v>
      </c>
      <c r="U133" s="177" t="s">
        <v>112</v>
      </c>
      <c r="V133" s="177" t="s">
        <v>112</v>
      </c>
      <c r="W133" s="177" t="s">
        <v>112</v>
      </c>
      <c r="X133" s="177" t="s">
        <v>112</v>
      </c>
    </row>
    <row r="134" spans="2:24" ht="36" customHeight="1" x14ac:dyDescent="0.3">
      <c r="B134" s="271"/>
      <c r="C134" s="271"/>
      <c r="D134" s="271"/>
      <c r="E134" s="271"/>
      <c r="F134" s="271"/>
      <c r="G134" s="271"/>
      <c r="H134" s="274"/>
      <c r="I134" s="135">
        <v>935</v>
      </c>
      <c r="J134" s="135">
        <v>10</v>
      </c>
      <c r="K134" s="135" t="s">
        <v>19</v>
      </c>
      <c r="L134" s="135" t="s">
        <v>116</v>
      </c>
      <c r="M134" s="135" t="s">
        <v>117</v>
      </c>
      <c r="N134" s="135" t="s">
        <v>115</v>
      </c>
      <c r="O134" s="135" t="s">
        <v>118</v>
      </c>
      <c r="P134" s="147" t="s">
        <v>115</v>
      </c>
      <c r="Q134" s="147" t="s">
        <v>115</v>
      </c>
      <c r="R134" s="186" t="s">
        <v>115</v>
      </c>
      <c r="S134" s="177" t="s">
        <v>279</v>
      </c>
      <c r="T134" s="177" t="s">
        <v>281</v>
      </c>
      <c r="U134" s="177" t="s">
        <v>112</v>
      </c>
      <c r="V134" s="177" t="s">
        <v>112</v>
      </c>
      <c r="W134" s="177" t="s">
        <v>112</v>
      </c>
      <c r="X134" s="177" t="s">
        <v>112</v>
      </c>
    </row>
    <row r="135" spans="2:24" ht="22.5" customHeight="1" x14ac:dyDescent="0.35">
      <c r="X135" s="188" t="s">
        <v>210</v>
      </c>
    </row>
    <row r="136" spans="2:24" ht="18.75" customHeight="1" x14ac:dyDescent="0.3"/>
    <row r="137" spans="2:24" ht="42.75" customHeight="1" x14ac:dyDescent="0.3"/>
    <row r="138" spans="2:24" ht="36" customHeight="1" x14ac:dyDescent="0.3"/>
    <row r="139" spans="2:24" ht="36.75" customHeight="1" x14ac:dyDescent="0.3"/>
    <row r="140" spans="2:24" ht="30.75" customHeight="1" x14ac:dyDescent="0.3"/>
  </sheetData>
  <mergeCells count="548">
    <mergeCell ref="L11:L12"/>
    <mergeCell ref="M11:M12"/>
    <mergeCell ref="N11:N12"/>
    <mergeCell ref="O11:O12"/>
    <mergeCell ref="P2:S2"/>
    <mergeCell ref="P3:R3"/>
    <mergeCell ref="P4:S4"/>
    <mergeCell ref="P5:S5"/>
    <mergeCell ref="P6:S6"/>
    <mergeCell ref="B7:S7"/>
    <mergeCell ref="B8:S8"/>
    <mergeCell ref="B9:S9"/>
    <mergeCell ref="B10:F11"/>
    <mergeCell ref="G10:G12"/>
    <mergeCell ref="H10:H12"/>
    <mergeCell ref="I10:M10"/>
    <mergeCell ref="I11:I12"/>
    <mergeCell ref="J11:J12"/>
    <mergeCell ref="K11:K12"/>
    <mergeCell ref="R11:R12"/>
    <mergeCell ref="S11:S12"/>
    <mergeCell ref="N10:X10"/>
    <mergeCell ref="T11:T12"/>
    <mergeCell ref="U11:U12"/>
    <mergeCell ref="G22:G24"/>
    <mergeCell ref="G13:G18"/>
    <mergeCell ref="B19:B21"/>
    <mergeCell ref="C19:C21"/>
    <mergeCell ref="D19:D21"/>
    <mergeCell ref="E19:E21"/>
    <mergeCell ref="F19:F21"/>
    <mergeCell ref="G19:G21"/>
    <mergeCell ref="B13:B18"/>
    <mergeCell ref="C13:C18"/>
    <mergeCell ref="D13:D18"/>
    <mergeCell ref="E13:E18"/>
    <mergeCell ref="F13:F18"/>
    <mergeCell ref="V11:V12"/>
    <mergeCell ref="P11:P12"/>
    <mergeCell ref="Q11:Q12"/>
    <mergeCell ref="H25:H27"/>
    <mergeCell ref="I25:I27"/>
    <mergeCell ref="J25:J27"/>
    <mergeCell ref="K25:K27"/>
    <mergeCell ref="B28:B31"/>
    <mergeCell ref="C28:C31"/>
    <mergeCell ref="D28:D31"/>
    <mergeCell ref="E28:E31"/>
    <mergeCell ref="F28:F31"/>
    <mergeCell ref="G28:G31"/>
    <mergeCell ref="B25:B27"/>
    <mergeCell ref="C25:C27"/>
    <mergeCell ref="D25:D27"/>
    <mergeCell ref="E25:E27"/>
    <mergeCell ref="F25:F27"/>
    <mergeCell ref="G25:G27"/>
    <mergeCell ref="B22:B24"/>
    <mergeCell ref="C22:C24"/>
    <mergeCell ref="D22:D24"/>
    <mergeCell ref="E22:E24"/>
    <mergeCell ref="F22:F24"/>
    <mergeCell ref="M34:M35"/>
    <mergeCell ref="B34:B35"/>
    <mergeCell ref="C34:C35"/>
    <mergeCell ref="D34:D35"/>
    <mergeCell ref="E34:E35"/>
    <mergeCell ref="F34:F35"/>
    <mergeCell ref="G34:G35"/>
    <mergeCell ref="H28:H31"/>
    <mergeCell ref="B32:B33"/>
    <mergeCell ref="C32:C33"/>
    <mergeCell ref="D32:D33"/>
    <mergeCell ref="E32:E33"/>
    <mergeCell ref="F32:F33"/>
    <mergeCell ref="G32:G33"/>
    <mergeCell ref="D39:D40"/>
    <mergeCell ref="E39:E40"/>
    <mergeCell ref="F39:F40"/>
    <mergeCell ref="G39:G40"/>
    <mergeCell ref="T34:T35"/>
    <mergeCell ref="U34:U35"/>
    <mergeCell ref="V34:V35"/>
    <mergeCell ref="B36:B37"/>
    <mergeCell ref="C36:C37"/>
    <mergeCell ref="D36:D37"/>
    <mergeCell ref="E36:E37"/>
    <mergeCell ref="F36:F37"/>
    <mergeCell ref="G36:G37"/>
    <mergeCell ref="N34:N35"/>
    <mergeCell ref="O34:O35"/>
    <mergeCell ref="P34:P35"/>
    <mergeCell ref="Q34:Q35"/>
    <mergeCell ref="R34:R35"/>
    <mergeCell ref="S34:S35"/>
    <mergeCell ref="H34:H35"/>
    <mergeCell ref="I34:I35"/>
    <mergeCell ref="J34:J35"/>
    <mergeCell ref="K34:K35"/>
    <mergeCell ref="L34:L35"/>
    <mergeCell ref="T39:T40"/>
    <mergeCell ref="U39:U40"/>
    <mergeCell ref="V39:V40"/>
    <mergeCell ref="B41:B42"/>
    <mergeCell ref="C41:C42"/>
    <mergeCell ref="D41:D42"/>
    <mergeCell ref="E41:E42"/>
    <mergeCell ref="F41:F42"/>
    <mergeCell ref="G41:G42"/>
    <mergeCell ref="H41:H42"/>
    <mergeCell ref="N39:N40"/>
    <mergeCell ref="O39:O40"/>
    <mergeCell ref="P39:P40"/>
    <mergeCell ref="Q39:Q40"/>
    <mergeCell ref="R39:R40"/>
    <mergeCell ref="S39:S40"/>
    <mergeCell ref="H39:H40"/>
    <mergeCell ref="I39:I40"/>
    <mergeCell ref="J39:J40"/>
    <mergeCell ref="K39:K40"/>
    <mergeCell ref="L39:L40"/>
    <mergeCell ref="M39:M40"/>
    <mergeCell ref="B39:B40"/>
    <mergeCell ref="C39:C40"/>
    <mergeCell ref="U41:U42"/>
    <mergeCell ref="V41:V42"/>
    <mergeCell ref="B43:B44"/>
    <mergeCell ref="C43:C44"/>
    <mergeCell ref="D43:D44"/>
    <mergeCell ref="E43:E44"/>
    <mergeCell ref="F43:F44"/>
    <mergeCell ref="G43:G44"/>
    <mergeCell ref="H43:H44"/>
    <mergeCell ref="I43:I44"/>
    <mergeCell ref="O41:O42"/>
    <mergeCell ref="P41:P42"/>
    <mergeCell ref="Q41:Q42"/>
    <mergeCell ref="R41:R42"/>
    <mergeCell ref="S41:S42"/>
    <mergeCell ref="T41:T42"/>
    <mergeCell ref="I41:I42"/>
    <mergeCell ref="J41:J42"/>
    <mergeCell ref="K41:K42"/>
    <mergeCell ref="L41:L42"/>
    <mergeCell ref="M41:M42"/>
    <mergeCell ref="N41:N42"/>
    <mergeCell ref="Q43:Q44"/>
    <mergeCell ref="R43:R44"/>
    <mergeCell ref="S43:S44"/>
    <mergeCell ref="T43:T44"/>
    <mergeCell ref="U43:U44"/>
    <mergeCell ref="V43:V44"/>
    <mergeCell ref="J43:J44"/>
    <mergeCell ref="K43:K44"/>
    <mergeCell ref="M43:M44"/>
    <mergeCell ref="N43:N44"/>
    <mergeCell ref="O43:O44"/>
    <mergeCell ref="P43:P44"/>
    <mergeCell ref="D47:D48"/>
    <mergeCell ref="E47:E48"/>
    <mergeCell ref="F47:F48"/>
    <mergeCell ref="G47:G48"/>
    <mergeCell ref="B45:B46"/>
    <mergeCell ref="C45:C46"/>
    <mergeCell ref="D45:D46"/>
    <mergeCell ref="E45:E46"/>
    <mergeCell ref="F45:F46"/>
    <mergeCell ref="G45:G46"/>
    <mergeCell ref="T47:T48"/>
    <mergeCell ref="U47:U48"/>
    <mergeCell ref="V47:V48"/>
    <mergeCell ref="B49:B52"/>
    <mergeCell ref="C49:C52"/>
    <mergeCell ref="D49:D52"/>
    <mergeCell ref="E49:E52"/>
    <mergeCell ref="F49:F52"/>
    <mergeCell ref="G49:G52"/>
    <mergeCell ref="H49:H52"/>
    <mergeCell ref="N47:N48"/>
    <mergeCell ref="O47:O48"/>
    <mergeCell ref="P47:P48"/>
    <mergeCell ref="Q47:Q48"/>
    <mergeCell ref="R47:R48"/>
    <mergeCell ref="S47:S48"/>
    <mergeCell ref="H47:H48"/>
    <mergeCell ref="I47:I48"/>
    <mergeCell ref="J47:J48"/>
    <mergeCell ref="K47:K48"/>
    <mergeCell ref="L47:L48"/>
    <mergeCell ref="M47:M48"/>
    <mergeCell ref="B47:B48"/>
    <mergeCell ref="C47:C48"/>
    <mergeCell ref="S49:S52"/>
    <mergeCell ref="B53:B54"/>
    <mergeCell ref="C53:C54"/>
    <mergeCell ref="D53:D54"/>
    <mergeCell ref="E53:E54"/>
    <mergeCell ref="F53:F54"/>
    <mergeCell ref="G53:G54"/>
    <mergeCell ref="I49:I52"/>
    <mergeCell ref="J49:J52"/>
    <mergeCell ref="K49:K52"/>
    <mergeCell ref="M49:M52"/>
    <mergeCell ref="N49:N52"/>
    <mergeCell ref="O49:O52"/>
    <mergeCell ref="B55:B56"/>
    <mergeCell ref="C55:C56"/>
    <mergeCell ref="D55:D56"/>
    <mergeCell ref="E55:E56"/>
    <mergeCell ref="F55:F56"/>
    <mergeCell ref="G55:G56"/>
    <mergeCell ref="P49:P52"/>
    <mergeCell ref="Q49:Q52"/>
    <mergeCell ref="R49:R52"/>
    <mergeCell ref="M57:M58"/>
    <mergeCell ref="N57:N58"/>
    <mergeCell ref="T55:T56"/>
    <mergeCell ref="U55:U56"/>
    <mergeCell ref="V55:V56"/>
    <mergeCell ref="B57:B63"/>
    <mergeCell ref="C57:C63"/>
    <mergeCell ref="D57:D63"/>
    <mergeCell ref="E57:E63"/>
    <mergeCell ref="F57:F63"/>
    <mergeCell ref="G57:G63"/>
    <mergeCell ref="H57:H58"/>
    <mergeCell ref="N55:N56"/>
    <mergeCell ref="O55:O56"/>
    <mergeCell ref="P55:P56"/>
    <mergeCell ref="Q55:Q56"/>
    <mergeCell ref="R55:R56"/>
    <mergeCell ref="S55:S56"/>
    <mergeCell ref="H55:H56"/>
    <mergeCell ref="I55:I56"/>
    <mergeCell ref="J55:J56"/>
    <mergeCell ref="K55:K56"/>
    <mergeCell ref="L55:L56"/>
    <mergeCell ref="M55:M56"/>
    <mergeCell ref="D67:D69"/>
    <mergeCell ref="E67:E69"/>
    <mergeCell ref="F67:F69"/>
    <mergeCell ref="G67:G69"/>
    <mergeCell ref="U57:U58"/>
    <mergeCell ref="V57:V58"/>
    <mergeCell ref="B64:B66"/>
    <mergeCell ref="C64:C66"/>
    <mergeCell ref="D64:D66"/>
    <mergeCell ref="E64:E66"/>
    <mergeCell ref="F64:F66"/>
    <mergeCell ref="G64:G66"/>
    <mergeCell ref="H66:H69"/>
    <mergeCell ref="I66:I69"/>
    <mergeCell ref="O57:O58"/>
    <mergeCell ref="P57:P58"/>
    <mergeCell ref="Q57:Q58"/>
    <mergeCell ref="R57:R58"/>
    <mergeCell ref="S57:S58"/>
    <mergeCell ref="T57:T58"/>
    <mergeCell ref="I57:I58"/>
    <mergeCell ref="J57:J58"/>
    <mergeCell ref="K57:K58"/>
    <mergeCell ref="L57:L58"/>
    <mergeCell ref="V67:V68"/>
    <mergeCell ref="B71:B73"/>
    <mergeCell ref="C71:C73"/>
    <mergeCell ref="D71:D73"/>
    <mergeCell ref="E71:E73"/>
    <mergeCell ref="F71:F73"/>
    <mergeCell ref="G71:G73"/>
    <mergeCell ref="I73:I78"/>
    <mergeCell ref="J73:J78"/>
    <mergeCell ref="K73:K78"/>
    <mergeCell ref="P67:P69"/>
    <mergeCell ref="Q67:Q69"/>
    <mergeCell ref="R67:R69"/>
    <mergeCell ref="S67:S69"/>
    <mergeCell ref="T67:T68"/>
    <mergeCell ref="U67:U68"/>
    <mergeCell ref="J67:J69"/>
    <mergeCell ref="K67:K69"/>
    <mergeCell ref="L67:L69"/>
    <mergeCell ref="M67:M69"/>
    <mergeCell ref="N67:N69"/>
    <mergeCell ref="O67:O69"/>
    <mergeCell ref="B67:B69"/>
    <mergeCell ref="C67:C69"/>
    <mergeCell ref="T74:T78"/>
    <mergeCell ref="U74:U78"/>
    <mergeCell ref="V74:V78"/>
    <mergeCell ref="H74:H78"/>
    <mergeCell ref="L74:L78"/>
    <mergeCell ref="M74:M78"/>
    <mergeCell ref="N74:N78"/>
    <mergeCell ref="O74:O78"/>
    <mergeCell ref="P74:P78"/>
    <mergeCell ref="B79:B81"/>
    <mergeCell ref="C79:C81"/>
    <mergeCell ref="D79:D81"/>
    <mergeCell ref="E79:E81"/>
    <mergeCell ref="F79:F81"/>
    <mergeCell ref="G79:G81"/>
    <mergeCell ref="Q74:Q78"/>
    <mergeCell ref="R74:R78"/>
    <mergeCell ref="S74:S78"/>
    <mergeCell ref="B74:B78"/>
    <mergeCell ref="C74:C78"/>
    <mergeCell ref="D74:D78"/>
    <mergeCell ref="E74:E78"/>
    <mergeCell ref="F74:F78"/>
    <mergeCell ref="G74:G78"/>
    <mergeCell ref="G85:G86"/>
    <mergeCell ref="H85:H86"/>
    <mergeCell ref="T79:T81"/>
    <mergeCell ref="U79:U81"/>
    <mergeCell ref="V79:V81"/>
    <mergeCell ref="B82:B84"/>
    <mergeCell ref="C82:C84"/>
    <mergeCell ref="D82:D84"/>
    <mergeCell ref="E82:E84"/>
    <mergeCell ref="F82:F84"/>
    <mergeCell ref="G82:G84"/>
    <mergeCell ref="I84:I86"/>
    <mergeCell ref="N79:N81"/>
    <mergeCell ref="O79:O81"/>
    <mergeCell ref="P79:P81"/>
    <mergeCell ref="Q79:Q81"/>
    <mergeCell ref="R79:R81"/>
    <mergeCell ref="S79:S81"/>
    <mergeCell ref="H79:H81"/>
    <mergeCell ref="I79:I81"/>
    <mergeCell ref="J79:J81"/>
    <mergeCell ref="K79:K81"/>
    <mergeCell ref="L79:L81"/>
    <mergeCell ref="M79:M81"/>
    <mergeCell ref="S85:S86"/>
    <mergeCell ref="T85:T86"/>
    <mergeCell ref="U85:U86"/>
    <mergeCell ref="V85:V86"/>
    <mergeCell ref="B87:B89"/>
    <mergeCell ref="C87:C89"/>
    <mergeCell ref="D87:D89"/>
    <mergeCell ref="E87:E89"/>
    <mergeCell ref="F87:F89"/>
    <mergeCell ref="G87:G89"/>
    <mergeCell ref="L85:L86"/>
    <mergeCell ref="N85:N86"/>
    <mergeCell ref="O85:O86"/>
    <mergeCell ref="P85:P86"/>
    <mergeCell ref="Q85:Q86"/>
    <mergeCell ref="R85:R86"/>
    <mergeCell ref="J84:J86"/>
    <mergeCell ref="K84:K86"/>
    <mergeCell ref="M84:M86"/>
    <mergeCell ref="B85:B86"/>
    <mergeCell ref="C85:C86"/>
    <mergeCell ref="D85:D86"/>
    <mergeCell ref="E85:E86"/>
    <mergeCell ref="F85:F86"/>
    <mergeCell ref="B94:B97"/>
    <mergeCell ref="B90:B92"/>
    <mergeCell ref="C90:C92"/>
    <mergeCell ref="D90:D92"/>
    <mergeCell ref="E90:E92"/>
    <mergeCell ref="F90:F92"/>
    <mergeCell ref="G90:G92"/>
    <mergeCell ref="G93:G97"/>
    <mergeCell ref="C93:C97"/>
    <mergeCell ref="D93:D97"/>
    <mergeCell ref="E93:E97"/>
    <mergeCell ref="F93:F97"/>
    <mergeCell ref="M118:M119"/>
    <mergeCell ref="H98:H105"/>
    <mergeCell ref="H106:H110"/>
    <mergeCell ref="H111:H112"/>
    <mergeCell ref="H113:H114"/>
    <mergeCell ref="B118:B119"/>
    <mergeCell ref="C118:C119"/>
    <mergeCell ref="D118:D119"/>
    <mergeCell ref="E118:E119"/>
    <mergeCell ref="F118:F119"/>
    <mergeCell ref="G118:G119"/>
    <mergeCell ref="B98:B114"/>
    <mergeCell ref="C98:C114"/>
    <mergeCell ref="D98:D114"/>
    <mergeCell ref="E98:E114"/>
    <mergeCell ref="F98:F114"/>
    <mergeCell ref="G98:G114"/>
    <mergeCell ref="L120:L121"/>
    <mergeCell ref="M120:M121"/>
    <mergeCell ref="N120:N121"/>
    <mergeCell ref="T118:T119"/>
    <mergeCell ref="U118:U119"/>
    <mergeCell ref="V118:V119"/>
    <mergeCell ref="B120:B121"/>
    <mergeCell ref="C120:C121"/>
    <mergeCell ref="D120:D121"/>
    <mergeCell ref="E120:E121"/>
    <mergeCell ref="F120:F121"/>
    <mergeCell ref="G120:G121"/>
    <mergeCell ref="H120:H121"/>
    <mergeCell ref="N118:N119"/>
    <mergeCell ref="O118:O119"/>
    <mergeCell ref="P118:P119"/>
    <mergeCell ref="Q118:Q119"/>
    <mergeCell ref="R118:R119"/>
    <mergeCell ref="S118:S119"/>
    <mergeCell ref="H118:H119"/>
    <mergeCell ref="I118:I119"/>
    <mergeCell ref="J118:J119"/>
    <mergeCell ref="K118:K119"/>
    <mergeCell ref="L118:L119"/>
    <mergeCell ref="K123:K124"/>
    <mergeCell ref="L123:L124"/>
    <mergeCell ref="M123:M124"/>
    <mergeCell ref="N123:N124"/>
    <mergeCell ref="O123:O124"/>
    <mergeCell ref="U120:U121"/>
    <mergeCell ref="V120:V121"/>
    <mergeCell ref="B123:B124"/>
    <mergeCell ref="C123:C124"/>
    <mergeCell ref="D123:D124"/>
    <mergeCell ref="E123:E124"/>
    <mergeCell ref="F123:F124"/>
    <mergeCell ref="G123:G124"/>
    <mergeCell ref="H123:H124"/>
    <mergeCell ref="I123:I124"/>
    <mergeCell ref="O120:O121"/>
    <mergeCell ref="P120:P121"/>
    <mergeCell ref="Q120:Q121"/>
    <mergeCell ref="R120:R121"/>
    <mergeCell ref="S120:S121"/>
    <mergeCell ref="T120:T121"/>
    <mergeCell ref="I120:I121"/>
    <mergeCell ref="J120:J121"/>
    <mergeCell ref="K120:K121"/>
    <mergeCell ref="V125:V126"/>
    <mergeCell ref="K125:K126"/>
    <mergeCell ref="L125:L126"/>
    <mergeCell ref="M125:M126"/>
    <mergeCell ref="N125:N126"/>
    <mergeCell ref="O125:O126"/>
    <mergeCell ref="P125:P126"/>
    <mergeCell ref="V123:V124"/>
    <mergeCell ref="B125:B126"/>
    <mergeCell ref="C125:C126"/>
    <mergeCell ref="D125:D126"/>
    <mergeCell ref="E125:E126"/>
    <mergeCell ref="F125:F126"/>
    <mergeCell ref="G125:G126"/>
    <mergeCell ref="H125:H126"/>
    <mergeCell ref="I125:I126"/>
    <mergeCell ref="J125:J126"/>
    <mergeCell ref="P123:P124"/>
    <mergeCell ref="Q123:Q124"/>
    <mergeCell ref="R123:R124"/>
    <mergeCell ref="S123:S124"/>
    <mergeCell ref="T123:T124"/>
    <mergeCell ref="U123:U124"/>
    <mergeCell ref="J123:J124"/>
    <mergeCell ref="D128:D129"/>
    <mergeCell ref="E128:E129"/>
    <mergeCell ref="F128:F129"/>
    <mergeCell ref="G128:G129"/>
    <mergeCell ref="Q125:Q126"/>
    <mergeCell ref="R125:R126"/>
    <mergeCell ref="S125:S126"/>
    <mergeCell ref="T125:T126"/>
    <mergeCell ref="U125:U126"/>
    <mergeCell ref="T128:T129"/>
    <mergeCell ref="U128:U129"/>
    <mergeCell ref="V128:V129"/>
    <mergeCell ref="B130:B131"/>
    <mergeCell ref="C130:C131"/>
    <mergeCell ref="D130:D131"/>
    <mergeCell ref="E130:E131"/>
    <mergeCell ref="F130:F131"/>
    <mergeCell ref="G130:G131"/>
    <mergeCell ref="H130:H131"/>
    <mergeCell ref="N128:N129"/>
    <mergeCell ref="O128:O129"/>
    <mergeCell ref="P128:P129"/>
    <mergeCell ref="Q128:Q129"/>
    <mergeCell ref="R128:R129"/>
    <mergeCell ref="S128:S129"/>
    <mergeCell ref="H128:H129"/>
    <mergeCell ref="I128:I129"/>
    <mergeCell ref="J128:J129"/>
    <mergeCell ref="K128:K129"/>
    <mergeCell ref="L128:L129"/>
    <mergeCell ref="M128:M129"/>
    <mergeCell ref="B128:B129"/>
    <mergeCell ref="C128:C129"/>
    <mergeCell ref="U130:U131"/>
    <mergeCell ref="V130:V131"/>
    <mergeCell ref="B132:B134"/>
    <mergeCell ref="C132:C134"/>
    <mergeCell ref="D132:D134"/>
    <mergeCell ref="E132:E134"/>
    <mergeCell ref="F132:F134"/>
    <mergeCell ref="G132:G134"/>
    <mergeCell ref="H132:H134"/>
    <mergeCell ref="O130:O131"/>
    <mergeCell ref="P130:P131"/>
    <mergeCell ref="Q130:Q131"/>
    <mergeCell ref="R130:R131"/>
    <mergeCell ref="S130:S131"/>
    <mergeCell ref="T130:T131"/>
    <mergeCell ref="I130:I131"/>
    <mergeCell ref="J130:J131"/>
    <mergeCell ref="K130:K131"/>
    <mergeCell ref="L130:L131"/>
    <mergeCell ref="M130:M131"/>
    <mergeCell ref="N130:N131"/>
    <mergeCell ref="W41:W42"/>
    <mergeCell ref="X41:X42"/>
    <mergeCell ref="W43:W44"/>
    <mergeCell ref="X43:X44"/>
    <mergeCell ref="W47:W48"/>
    <mergeCell ref="X47:X48"/>
    <mergeCell ref="W11:W12"/>
    <mergeCell ref="X11:X12"/>
    <mergeCell ref="W34:W35"/>
    <mergeCell ref="X34:X35"/>
    <mergeCell ref="W39:W40"/>
    <mergeCell ref="X39:X40"/>
    <mergeCell ref="W125:W126"/>
    <mergeCell ref="X125:X126"/>
    <mergeCell ref="W128:W129"/>
    <mergeCell ref="X128:X129"/>
    <mergeCell ref="W130:W131"/>
    <mergeCell ref="X130:X131"/>
    <mergeCell ref="W118:W119"/>
    <mergeCell ref="X118:X119"/>
    <mergeCell ref="W120:W121"/>
    <mergeCell ref="X120:X121"/>
    <mergeCell ref="W123:W124"/>
    <mergeCell ref="X123:X124"/>
    <mergeCell ref="W74:W78"/>
    <mergeCell ref="X74:X78"/>
    <mergeCell ref="W79:W81"/>
    <mergeCell ref="X79:X81"/>
    <mergeCell ref="W85:W86"/>
    <mergeCell ref="X85:X86"/>
    <mergeCell ref="W55:W56"/>
    <mergeCell ref="X55:X56"/>
    <mergeCell ref="W57:W58"/>
    <mergeCell ref="X57:X58"/>
    <mergeCell ref="W67:W68"/>
    <mergeCell ref="X67:X68"/>
  </mergeCells>
  <pageMargins left="0" right="0" top="0.19685039370078741" bottom="0.19685039370078741" header="0.31496062992125984" footer="0.31496062992125984"/>
  <pageSetup paperSize="9" scale="61" fitToHeight="8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57"/>
  <sheetViews>
    <sheetView tabSelected="1" view="pageBreakPreview" zoomScale="110" zoomScaleSheetLayoutView="110" workbookViewId="0">
      <selection activeCell="G3" sqref="G3:J3"/>
    </sheetView>
  </sheetViews>
  <sheetFormatPr defaultRowHeight="14.4" x14ac:dyDescent="0.3"/>
  <cols>
    <col min="1" max="1" width="4.88671875" customWidth="1"/>
    <col min="2" max="2" width="7.5546875" customWidth="1"/>
    <col min="3" max="3" width="23.33203125" customWidth="1"/>
    <col min="4" max="4" width="42.109375" customWidth="1"/>
    <col min="5" max="9" width="9.5546875" style="1" customWidth="1"/>
    <col min="10" max="10" width="9.5546875" style="121" customWidth="1"/>
    <col min="11" max="11" width="9.5546875" style="1" customWidth="1"/>
    <col min="12" max="12" width="9.5546875" style="121" customWidth="1"/>
    <col min="13" max="14" width="9.5546875" style="25" customWidth="1"/>
    <col min="15" max="16" width="9.5546875" customWidth="1"/>
  </cols>
  <sheetData>
    <row r="1" spans="1:16" ht="15.6" x14ac:dyDescent="0.3">
      <c r="A1" s="21"/>
      <c r="H1" s="22"/>
      <c r="I1" s="22"/>
      <c r="J1" s="118"/>
      <c r="K1" s="22"/>
      <c r="L1" s="118"/>
    </row>
    <row r="2" spans="1:16" ht="20.25" customHeight="1" x14ac:dyDescent="0.3">
      <c r="A2" s="21"/>
      <c r="G2" s="204" t="s">
        <v>282</v>
      </c>
      <c r="H2" s="204"/>
      <c r="I2" s="204"/>
      <c r="J2" s="204"/>
      <c r="K2" s="204"/>
      <c r="L2" s="204"/>
    </row>
    <row r="3" spans="1:16" ht="26.25" customHeight="1" x14ac:dyDescent="0.3">
      <c r="A3" s="21"/>
      <c r="G3" s="204" t="s">
        <v>288</v>
      </c>
      <c r="H3" s="204"/>
      <c r="I3" s="204"/>
      <c r="J3" s="204"/>
      <c r="K3" s="132"/>
      <c r="L3" s="132"/>
    </row>
    <row r="4" spans="1:16" ht="18" x14ac:dyDescent="0.35">
      <c r="A4" s="21"/>
      <c r="H4" s="22" t="s">
        <v>211</v>
      </c>
      <c r="I4" s="22"/>
      <c r="J4" s="118"/>
      <c r="K4" s="22"/>
      <c r="L4" s="118"/>
    </row>
    <row r="5" spans="1:16" ht="15.6" x14ac:dyDescent="0.3">
      <c r="A5" s="21"/>
      <c r="H5" s="24" t="s">
        <v>37</v>
      </c>
      <c r="I5" s="22"/>
      <c r="J5" s="118"/>
      <c r="K5" s="22"/>
      <c r="L5" s="118"/>
    </row>
    <row r="6" spans="1:16" ht="31.5" customHeight="1" x14ac:dyDescent="0.3">
      <c r="A6" s="23"/>
      <c r="H6" s="374" t="s">
        <v>89</v>
      </c>
      <c r="I6" s="374"/>
      <c r="J6" s="374"/>
      <c r="K6" s="374"/>
      <c r="L6" s="374"/>
    </row>
    <row r="7" spans="1:16" ht="15.6" x14ac:dyDescent="0.3">
      <c r="A7" s="375" t="s">
        <v>38</v>
      </c>
      <c r="B7" s="375"/>
      <c r="C7" s="375"/>
      <c r="D7" s="375"/>
      <c r="E7" s="375"/>
      <c r="F7" s="375"/>
      <c r="G7" s="375"/>
      <c r="H7" s="375"/>
      <c r="I7" s="375"/>
      <c r="J7" s="375"/>
      <c r="K7" s="375"/>
      <c r="L7" s="375"/>
    </row>
    <row r="8" spans="1:16" ht="15.6" x14ac:dyDescent="0.3">
      <c r="A8" s="375" t="s">
        <v>39</v>
      </c>
      <c r="B8" s="375"/>
      <c r="C8" s="375"/>
      <c r="D8" s="375"/>
      <c r="E8" s="375"/>
      <c r="F8" s="375"/>
      <c r="G8" s="375"/>
      <c r="H8" s="375"/>
      <c r="I8" s="375"/>
      <c r="J8" s="375"/>
      <c r="K8" s="375"/>
      <c r="L8" s="375"/>
    </row>
    <row r="9" spans="1:16" ht="54" customHeight="1" x14ac:dyDescent="0.3">
      <c r="A9" s="156"/>
      <c r="B9" s="156"/>
      <c r="C9" s="370" t="s">
        <v>249</v>
      </c>
      <c r="D9" s="370"/>
      <c r="E9" s="370"/>
      <c r="F9" s="370"/>
      <c r="G9" s="370"/>
      <c r="H9" s="370"/>
      <c r="I9" s="370"/>
      <c r="J9" s="119"/>
      <c r="K9" s="156"/>
      <c r="L9" s="119"/>
    </row>
    <row r="10" spans="1:16" ht="15.6" x14ac:dyDescent="0.3">
      <c r="A10" s="156"/>
      <c r="B10" s="156"/>
      <c r="C10" s="156"/>
      <c r="D10" s="26"/>
      <c r="E10" s="156"/>
      <c r="F10" s="156"/>
      <c r="G10" s="156"/>
      <c r="H10" s="156"/>
      <c r="I10" s="156"/>
      <c r="J10" s="119"/>
      <c r="K10" s="156"/>
      <c r="L10" s="119"/>
    </row>
    <row r="11" spans="1:16" ht="23.25" customHeight="1" x14ac:dyDescent="0.3">
      <c r="A11" s="359" t="s">
        <v>1</v>
      </c>
      <c r="B11" s="359"/>
      <c r="C11" s="359" t="s">
        <v>40</v>
      </c>
      <c r="D11" s="359" t="s">
        <v>41</v>
      </c>
      <c r="E11" s="368" t="s">
        <v>42</v>
      </c>
      <c r="F11" s="369"/>
      <c r="G11" s="369"/>
      <c r="H11" s="369"/>
      <c r="I11" s="369"/>
      <c r="J11" s="369"/>
      <c r="K11" s="369"/>
      <c r="L11" s="369"/>
      <c r="M11" s="369"/>
      <c r="N11" s="369"/>
      <c r="O11" s="369"/>
      <c r="P11" s="369"/>
    </row>
    <row r="12" spans="1:16" ht="38.25" customHeight="1" x14ac:dyDescent="0.3">
      <c r="A12" s="359"/>
      <c r="B12" s="359"/>
      <c r="C12" s="359"/>
      <c r="D12" s="359"/>
      <c r="E12" s="371" t="s">
        <v>43</v>
      </c>
      <c r="F12" s="372" t="s">
        <v>76</v>
      </c>
      <c r="G12" s="363" t="s">
        <v>77</v>
      </c>
      <c r="H12" s="357" t="s">
        <v>83</v>
      </c>
      <c r="I12" s="363" t="s">
        <v>86</v>
      </c>
      <c r="J12" s="357" t="s">
        <v>85</v>
      </c>
      <c r="K12" s="363" t="s">
        <v>119</v>
      </c>
      <c r="L12" s="357" t="s">
        <v>233</v>
      </c>
      <c r="M12" s="357" t="s">
        <v>244</v>
      </c>
      <c r="N12" s="357" t="s">
        <v>245</v>
      </c>
      <c r="O12" s="357" t="s">
        <v>266</v>
      </c>
      <c r="P12" s="357" t="s">
        <v>267</v>
      </c>
    </row>
    <row r="13" spans="1:16" ht="15.75" customHeight="1" x14ac:dyDescent="0.3">
      <c r="A13" s="155" t="s">
        <v>10</v>
      </c>
      <c r="B13" s="155" t="s">
        <v>11</v>
      </c>
      <c r="C13" s="359"/>
      <c r="D13" s="359"/>
      <c r="E13" s="371"/>
      <c r="F13" s="373"/>
      <c r="G13" s="363"/>
      <c r="H13" s="357"/>
      <c r="I13" s="363"/>
      <c r="J13" s="357"/>
      <c r="K13" s="363"/>
      <c r="L13" s="357"/>
      <c r="M13" s="357"/>
      <c r="N13" s="357"/>
      <c r="O13" s="357"/>
      <c r="P13" s="357"/>
    </row>
    <row r="14" spans="1:16" ht="39.75" customHeight="1" x14ac:dyDescent="0.3">
      <c r="A14" s="358" t="s">
        <v>17</v>
      </c>
      <c r="B14" s="359"/>
      <c r="C14" s="360" t="s">
        <v>89</v>
      </c>
      <c r="D14" s="2" t="s">
        <v>15</v>
      </c>
      <c r="E14" s="7">
        <f>F14+G14+H14+I14+J14+K14+L14+M14+N14+O14+P14</f>
        <v>309758.7</v>
      </c>
      <c r="F14" s="8">
        <f>SUM(F21+F20+F15)</f>
        <v>31943.700000000004</v>
      </c>
      <c r="G14" s="8">
        <f>SUM(G21+G20+G15)</f>
        <v>33202.799999999996</v>
      </c>
      <c r="H14" s="8">
        <f>SUM(H21+H20+H15)</f>
        <v>14689.1</v>
      </c>
      <c r="I14" s="8">
        <f t="shared" ref="I14:P14" si="0">I15+I20+I21</f>
        <v>22816.699999999997</v>
      </c>
      <c r="J14" s="8">
        <f t="shared" si="0"/>
        <v>23005.3</v>
      </c>
      <c r="K14" s="8">
        <f t="shared" si="0"/>
        <v>26119.399999999998</v>
      </c>
      <c r="L14" s="8">
        <f t="shared" si="0"/>
        <v>33390.400000000001</v>
      </c>
      <c r="M14" s="8">
        <f t="shared" si="0"/>
        <v>29612.3</v>
      </c>
      <c r="N14" s="8">
        <f t="shared" si="0"/>
        <v>30636.400000000001</v>
      </c>
      <c r="O14" s="8">
        <f t="shared" si="0"/>
        <v>31695.9</v>
      </c>
      <c r="P14" s="8">
        <f t="shared" si="0"/>
        <v>32646.7</v>
      </c>
    </row>
    <row r="15" spans="1:16" ht="24.75" customHeight="1" x14ac:dyDescent="0.3">
      <c r="A15" s="358"/>
      <c r="B15" s="359"/>
      <c r="C15" s="361"/>
      <c r="D15" s="3" t="s">
        <v>74</v>
      </c>
      <c r="E15" s="6">
        <f>F15+G15+H15+I15+J15+K15+L15+M15+N15</f>
        <v>245416.09999999998</v>
      </c>
      <c r="F15" s="20">
        <f>SUM(F17+F18+F19)</f>
        <v>31943.700000000004</v>
      </c>
      <c r="G15" s="20">
        <f>SUM(G17+G18+G19)</f>
        <v>33202.799999999996</v>
      </c>
      <c r="H15" s="20">
        <f>SUM(H17+H18+H19)</f>
        <v>14689.1</v>
      </c>
      <c r="I15" s="20">
        <f t="shared" ref="I15:P15" si="1">I17+I18+I19</f>
        <v>22816.699999999997</v>
      </c>
      <c r="J15" s="20">
        <f t="shared" si="1"/>
        <v>23005.3</v>
      </c>
      <c r="K15" s="20">
        <f t="shared" si="1"/>
        <v>26119.399999999998</v>
      </c>
      <c r="L15" s="20">
        <f t="shared" si="1"/>
        <v>33390.400000000001</v>
      </c>
      <c r="M15" s="20">
        <f t="shared" si="1"/>
        <v>29612.3</v>
      </c>
      <c r="N15" s="20">
        <f t="shared" si="1"/>
        <v>30636.400000000001</v>
      </c>
      <c r="O15" s="20">
        <f t="shared" si="1"/>
        <v>31695.9</v>
      </c>
      <c r="P15" s="20">
        <f t="shared" si="1"/>
        <v>32646.7</v>
      </c>
    </row>
    <row r="16" spans="1:16" ht="23.25" customHeight="1" x14ac:dyDescent="0.3">
      <c r="A16" s="358"/>
      <c r="B16" s="359"/>
      <c r="C16" s="361"/>
      <c r="D16" s="3" t="s">
        <v>44</v>
      </c>
      <c r="E16" s="6"/>
      <c r="F16" s="6"/>
      <c r="G16" s="6"/>
      <c r="H16" s="6"/>
      <c r="I16" s="6"/>
      <c r="J16" s="20"/>
      <c r="K16" s="6"/>
      <c r="L16" s="20"/>
      <c r="M16" s="20"/>
      <c r="N16" s="20"/>
      <c r="O16" s="20"/>
      <c r="P16" s="20"/>
    </row>
    <row r="17" spans="1:19" ht="24" customHeight="1" x14ac:dyDescent="0.3">
      <c r="A17" s="358"/>
      <c r="B17" s="359"/>
      <c r="C17" s="361"/>
      <c r="D17" s="4" t="s">
        <v>283</v>
      </c>
      <c r="E17" s="6">
        <f>F17+G17+H17+I17+J17+K17+L17+M17+N17</f>
        <v>41792.9</v>
      </c>
      <c r="F17" s="6">
        <f>F25+F33+F41</f>
        <v>3163.9</v>
      </c>
      <c r="G17" s="6">
        <f>G25+G33+G41+G50</f>
        <v>3256.7999999999997</v>
      </c>
      <c r="H17" s="6">
        <f>H25+H33+H41</f>
        <v>2874</v>
      </c>
      <c r="I17" s="6">
        <f>I25+I33+I41+I50</f>
        <v>4064.6</v>
      </c>
      <c r="J17" s="20">
        <f t="shared" ref="J17:P18" si="2">J25+J33+J41</f>
        <v>4925.9000000000005</v>
      </c>
      <c r="K17" s="6">
        <f t="shared" si="2"/>
        <v>5221.5</v>
      </c>
      <c r="L17" s="20">
        <f t="shared" si="2"/>
        <v>5818.2</v>
      </c>
      <c r="M17" s="20">
        <f t="shared" si="2"/>
        <v>6234</v>
      </c>
      <c r="N17" s="20">
        <f t="shared" si="2"/>
        <v>6234</v>
      </c>
      <c r="O17" s="20">
        <f t="shared" si="2"/>
        <v>5024</v>
      </c>
      <c r="P17" s="20">
        <f t="shared" si="2"/>
        <v>5024</v>
      </c>
    </row>
    <row r="18" spans="1:19" ht="25.5" customHeight="1" x14ac:dyDescent="0.3">
      <c r="A18" s="358"/>
      <c r="B18" s="359"/>
      <c r="C18" s="361"/>
      <c r="D18" s="4" t="s">
        <v>71</v>
      </c>
      <c r="E18" s="6">
        <f>F18+G18+H18+I18+J18+K18+L18+M18+N18</f>
        <v>199043.8</v>
      </c>
      <c r="F18" s="6">
        <f>F26+F34+F42</f>
        <v>28552.600000000002</v>
      </c>
      <c r="G18" s="6">
        <f>G26+G34+G42</f>
        <v>29186.3</v>
      </c>
      <c r="H18" s="6">
        <f>H26+H34+H42</f>
        <v>11075</v>
      </c>
      <c r="I18" s="6">
        <f>I26+I34+I42</f>
        <v>17389.5</v>
      </c>
      <c r="J18" s="20">
        <f t="shared" si="2"/>
        <v>17383.599999999999</v>
      </c>
      <c r="K18" s="6">
        <f t="shared" si="2"/>
        <v>20473.399999999998</v>
      </c>
      <c r="L18" s="20">
        <f t="shared" si="2"/>
        <v>27202.7</v>
      </c>
      <c r="M18" s="20">
        <f t="shared" si="2"/>
        <v>23378.3</v>
      </c>
      <c r="N18" s="20">
        <f t="shared" si="2"/>
        <v>24402.400000000001</v>
      </c>
      <c r="O18" s="20">
        <f t="shared" si="2"/>
        <v>26671.9</v>
      </c>
      <c r="P18" s="20">
        <f t="shared" si="2"/>
        <v>27622.7</v>
      </c>
    </row>
    <row r="19" spans="1:19" ht="24" customHeight="1" x14ac:dyDescent="0.3">
      <c r="A19" s="358"/>
      <c r="B19" s="359"/>
      <c r="C19" s="361"/>
      <c r="D19" s="4" t="s">
        <v>72</v>
      </c>
      <c r="E19" s="20">
        <f>F19+G19+H19+I19+J19+K19+L19+M19+N19</f>
        <v>4579.3999999999996</v>
      </c>
      <c r="F19" s="20">
        <f>F27</f>
        <v>227.2</v>
      </c>
      <c r="G19" s="20">
        <f>G27</f>
        <v>759.7</v>
      </c>
      <c r="H19" s="20">
        <v>740.1</v>
      </c>
      <c r="I19" s="20">
        <f>I27+I35+I43</f>
        <v>1362.6</v>
      </c>
      <c r="J19" s="20">
        <f>J27+J35+J43</f>
        <v>695.8</v>
      </c>
      <c r="K19" s="20">
        <f>K27+K35+K43</f>
        <v>424.5</v>
      </c>
      <c r="L19" s="20">
        <f>L27+L35+L43</f>
        <v>369.5</v>
      </c>
      <c r="M19" s="20">
        <f>M27</f>
        <v>0</v>
      </c>
      <c r="N19" s="20">
        <f>N27</f>
        <v>0</v>
      </c>
      <c r="O19" s="20">
        <f>O27</f>
        <v>0</v>
      </c>
      <c r="P19" s="20">
        <f>P27</f>
        <v>0</v>
      </c>
    </row>
    <row r="20" spans="1:19" ht="35.25" customHeight="1" x14ac:dyDescent="0.3">
      <c r="A20" s="358"/>
      <c r="B20" s="359"/>
      <c r="C20" s="361"/>
      <c r="D20" s="4" t="s">
        <v>73</v>
      </c>
      <c r="E20" s="6">
        <v>0</v>
      </c>
      <c r="F20" s="6">
        <v>0</v>
      </c>
      <c r="G20" s="6">
        <v>0</v>
      </c>
      <c r="H20" s="6">
        <v>0</v>
      </c>
      <c r="I20" s="6">
        <v>0</v>
      </c>
      <c r="J20" s="20">
        <v>0</v>
      </c>
      <c r="K20" s="6">
        <v>0</v>
      </c>
      <c r="L20" s="20">
        <v>0</v>
      </c>
      <c r="M20" s="20">
        <v>0</v>
      </c>
      <c r="N20" s="20">
        <v>0</v>
      </c>
      <c r="O20" s="20">
        <v>0</v>
      </c>
      <c r="P20" s="20">
        <v>0</v>
      </c>
    </row>
    <row r="21" spans="1:19" ht="24.75" customHeight="1" x14ac:dyDescent="0.3">
      <c r="A21" s="358"/>
      <c r="B21" s="359"/>
      <c r="C21" s="362"/>
      <c r="D21" s="3" t="s">
        <v>75</v>
      </c>
      <c r="E21" s="19">
        <v>0</v>
      </c>
      <c r="F21" s="19">
        <v>0</v>
      </c>
      <c r="G21" s="19">
        <v>0</v>
      </c>
      <c r="H21" s="19">
        <v>0</v>
      </c>
      <c r="I21" s="19">
        <v>0</v>
      </c>
      <c r="J21" s="19">
        <v>0</v>
      </c>
      <c r="K21" s="19">
        <v>0</v>
      </c>
      <c r="L21" s="19">
        <v>0</v>
      </c>
      <c r="M21" s="19">
        <v>0</v>
      </c>
      <c r="N21" s="19">
        <v>0</v>
      </c>
      <c r="O21" s="19">
        <v>0</v>
      </c>
      <c r="P21" s="19">
        <v>0</v>
      </c>
    </row>
    <row r="22" spans="1:19" ht="41.25" customHeight="1" x14ac:dyDescent="0.3">
      <c r="A22" s="358" t="s">
        <v>17</v>
      </c>
      <c r="B22" s="359">
        <v>1</v>
      </c>
      <c r="C22" s="360" t="s">
        <v>16</v>
      </c>
      <c r="D22" s="2" t="s">
        <v>15</v>
      </c>
      <c r="E22" s="7">
        <f>F22+G22+H22+I22+J22+K22+L22+M22+N22+O22+P22</f>
        <v>235630.8</v>
      </c>
      <c r="F22" s="7">
        <v>28271.5</v>
      </c>
      <c r="G22" s="7">
        <f t="shared" ref="G22:L22" si="3">G23+G28+G29</f>
        <v>28128.5</v>
      </c>
      <c r="H22" s="7">
        <f t="shared" si="3"/>
        <v>11076.5</v>
      </c>
      <c r="I22" s="7">
        <f t="shared" si="3"/>
        <v>13773.9</v>
      </c>
      <c r="J22" s="8">
        <f t="shared" si="3"/>
        <v>13342</v>
      </c>
      <c r="K22" s="7">
        <f t="shared" si="3"/>
        <v>16549.899999999998</v>
      </c>
      <c r="L22" s="8">
        <f t="shared" si="3"/>
        <v>22393.200000000001</v>
      </c>
      <c r="M22" s="8">
        <f>M23+M28+M29</f>
        <v>23383.3</v>
      </c>
      <c r="N22" s="8">
        <f>N23+N28+N29</f>
        <v>24407.4</v>
      </c>
      <c r="O22" s="8">
        <f>O23+O28+O29</f>
        <v>26676.9</v>
      </c>
      <c r="P22" s="8">
        <f>P23+P28+P29</f>
        <v>27627.7</v>
      </c>
    </row>
    <row r="23" spans="1:19" ht="36.75" customHeight="1" x14ac:dyDescent="0.3">
      <c r="A23" s="358"/>
      <c r="B23" s="359"/>
      <c r="C23" s="361"/>
      <c r="D23" s="3" t="s">
        <v>74</v>
      </c>
      <c r="E23" s="20">
        <f>F23+G23+H23+I23+J23+K23+L23+M23+N23</f>
        <v>181326.19999999998</v>
      </c>
      <c r="F23" s="6">
        <f>SUM(F25+F26+F27)</f>
        <v>28271.5</v>
      </c>
      <c r="G23" s="6">
        <f t="shared" ref="G23:L23" si="4">G25+G26+G27</f>
        <v>28128.5</v>
      </c>
      <c r="H23" s="6">
        <f t="shared" si="4"/>
        <v>11076.5</v>
      </c>
      <c r="I23" s="6">
        <f t="shared" si="4"/>
        <v>13773.9</v>
      </c>
      <c r="J23" s="20">
        <f t="shared" si="4"/>
        <v>13342</v>
      </c>
      <c r="K23" s="6">
        <f t="shared" si="4"/>
        <v>16549.899999999998</v>
      </c>
      <c r="L23" s="20">
        <f t="shared" si="4"/>
        <v>22393.200000000001</v>
      </c>
      <c r="M23" s="20">
        <f>M25+M26+M27</f>
        <v>23383.3</v>
      </c>
      <c r="N23" s="20">
        <f>N25+N26+N27</f>
        <v>24407.4</v>
      </c>
      <c r="O23" s="20">
        <f>O25+O26+O27</f>
        <v>26676.9</v>
      </c>
      <c r="P23" s="20">
        <f>P25+P26+P27</f>
        <v>27627.7</v>
      </c>
    </row>
    <row r="24" spans="1:19" ht="23.25" customHeight="1" x14ac:dyDescent="0.3">
      <c r="A24" s="358"/>
      <c r="B24" s="359"/>
      <c r="C24" s="361"/>
      <c r="D24" s="3" t="s">
        <v>44</v>
      </c>
      <c r="E24" s="19"/>
      <c r="F24" s="152"/>
      <c r="G24" s="152"/>
      <c r="H24" s="152"/>
      <c r="I24" s="152"/>
      <c r="J24" s="19"/>
      <c r="K24" s="152"/>
      <c r="L24" s="19"/>
      <c r="M24" s="19"/>
      <c r="N24" s="19"/>
      <c r="O24" s="19"/>
      <c r="P24" s="19"/>
    </row>
    <row r="25" spans="1:19" ht="27" customHeight="1" x14ac:dyDescent="0.3">
      <c r="A25" s="358"/>
      <c r="B25" s="359"/>
      <c r="C25" s="361"/>
      <c r="D25" s="4" t="s">
        <v>283</v>
      </c>
      <c r="E25" s="20">
        <f>F25+G25+H25+I25+J25+K25+L25+M25+N25</f>
        <v>37.599999999999994</v>
      </c>
      <c r="F25" s="20">
        <v>3.6</v>
      </c>
      <c r="G25" s="20">
        <v>3.6</v>
      </c>
      <c r="H25" s="20">
        <v>1.5</v>
      </c>
      <c r="I25" s="20">
        <v>6</v>
      </c>
      <c r="J25" s="20">
        <v>4.0999999999999996</v>
      </c>
      <c r="K25" s="20">
        <v>4.5</v>
      </c>
      <c r="L25" s="20">
        <v>4.3</v>
      </c>
      <c r="M25" s="20">
        <v>5</v>
      </c>
      <c r="N25" s="20">
        <v>5</v>
      </c>
      <c r="O25" s="20">
        <v>5</v>
      </c>
      <c r="P25" s="20">
        <v>5</v>
      </c>
    </row>
    <row r="26" spans="1:19" ht="31.5" customHeight="1" x14ac:dyDescent="0.3">
      <c r="A26" s="358"/>
      <c r="B26" s="359"/>
      <c r="C26" s="361"/>
      <c r="D26" s="4" t="s">
        <v>71</v>
      </c>
      <c r="E26" s="20">
        <f>F26+G26+H26+I26+J26+K26+L26+M26+N26</f>
        <v>180301.69999999995</v>
      </c>
      <c r="F26" s="20">
        <v>28040.7</v>
      </c>
      <c r="G26" s="20">
        <v>27365.200000000001</v>
      </c>
      <c r="H26" s="20">
        <v>11075</v>
      </c>
      <c r="I26" s="142">
        <v>13767.9</v>
      </c>
      <c r="J26" s="142">
        <f>'Приложение 5'!R53+'Приложение 5'!R24</f>
        <v>13337.9</v>
      </c>
      <c r="K26" s="142">
        <f>'Приложение 5'!S30+'Приложение 5'!S53</f>
        <v>16545.399999999998</v>
      </c>
      <c r="L26" s="142">
        <f>'Приложение 5'!T21+'Приложение 5'!T53</f>
        <v>22388.9</v>
      </c>
      <c r="M26" s="142">
        <f>'Приложение 5'!U53+'Приложение 5'!U24</f>
        <v>23378.3</v>
      </c>
      <c r="N26" s="142">
        <f>'Приложение 5'!V24+'Приложение 5'!V53</f>
        <v>24402.400000000001</v>
      </c>
      <c r="O26" s="142">
        <f>'Приложение 5'!W24+'Приложение 5'!W53</f>
        <v>26671.9</v>
      </c>
      <c r="P26" s="142">
        <f>'Приложение 5'!X24+'Приложение 5'!X53</f>
        <v>27622.7</v>
      </c>
    </row>
    <row r="27" spans="1:19" ht="35.25" customHeight="1" x14ac:dyDescent="0.3">
      <c r="A27" s="358"/>
      <c r="B27" s="359"/>
      <c r="C27" s="361"/>
      <c r="D27" s="4" t="s">
        <v>72</v>
      </c>
      <c r="E27" s="20">
        <f>F27+G27+H27+I27+J27+K27+L27+M27+N27</f>
        <v>986.90000000000009</v>
      </c>
      <c r="F27" s="20">
        <v>227.2</v>
      </c>
      <c r="G27" s="20">
        <v>759.7</v>
      </c>
      <c r="H27" s="20">
        <v>0</v>
      </c>
      <c r="I27" s="20">
        <v>0</v>
      </c>
      <c r="J27" s="20">
        <v>0</v>
      </c>
      <c r="K27" s="20">
        <v>0</v>
      </c>
      <c r="L27" s="20">
        <v>0</v>
      </c>
      <c r="M27" s="20">
        <v>0</v>
      </c>
      <c r="N27" s="20">
        <v>0</v>
      </c>
      <c r="O27" s="20">
        <v>0</v>
      </c>
      <c r="P27" s="20">
        <v>0</v>
      </c>
    </row>
    <row r="28" spans="1:19" ht="37.5" customHeight="1" x14ac:dyDescent="0.3">
      <c r="A28" s="358"/>
      <c r="B28" s="359"/>
      <c r="C28" s="361"/>
      <c r="D28" s="4" t="s">
        <v>73</v>
      </c>
      <c r="E28" s="152">
        <v>0</v>
      </c>
      <c r="F28" s="152">
        <v>0</v>
      </c>
      <c r="G28" s="152">
        <v>0</v>
      </c>
      <c r="H28" s="152">
        <v>0</v>
      </c>
      <c r="I28" s="152">
        <v>0</v>
      </c>
      <c r="J28" s="19">
        <v>0</v>
      </c>
      <c r="K28" s="152">
        <v>0</v>
      </c>
      <c r="L28" s="19">
        <v>0</v>
      </c>
      <c r="M28" s="19">
        <v>0</v>
      </c>
      <c r="N28" s="19">
        <v>0</v>
      </c>
      <c r="O28" s="19">
        <v>0</v>
      </c>
      <c r="P28" s="19">
        <v>0</v>
      </c>
    </row>
    <row r="29" spans="1:19" ht="30" customHeight="1" x14ac:dyDescent="0.3">
      <c r="A29" s="358"/>
      <c r="B29" s="359"/>
      <c r="C29" s="362"/>
      <c r="D29" s="3" t="s">
        <v>75</v>
      </c>
      <c r="E29" s="152">
        <v>0</v>
      </c>
      <c r="F29" s="6">
        <v>0</v>
      </c>
      <c r="G29" s="6">
        <v>0</v>
      </c>
      <c r="H29" s="6">
        <v>0</v>
      </c>
      <c r="I29" s="6">
        <v>0</v>
      </c>
      <c r="J29" s="20">
        <v>0</v>
      </c>
      <c r="K29" s="6">
        <v>0</v>
      </c>
      <c r="L29" s="20">
        <v>0</v>
      </c>
      <c r="M29" s="20">
        <v>0</v>
      </c>
      <c r="N29" s="20">
        <v>0</v>
      </c>
      <c r="O29" s="20">
        <v>0</v>
      </c>
      <c r="P29" s="20">
        <v>0</v>
      </c>
    </row>
    <row r="30" spans="1:19" ht="44.25" customHeight="1" x14ac:dyDescent="0.3">
      <c r="A30" s="358" t="str">
        <f>A22</f>
        <v>04</v>
      </c>
      <c r="B30" s="359">
        <v>2</v>
      </c>
      <c r="C30" s="365" t="s">
        <v>29</v>
      </c>
      <c r="D30" s="2" t="s">
        <v>15</v>
      </c>
      <c r="E30" s="7">
        <f>F30+G30+H30+I30+J30+K30+L30+M30+N30+O30+P30</f>
        <v>65954.899999999994</v>
      </c>
      <c r="F30" s="7">
        <v>3160.3</v>
      </c>
      <c r="G30" s="7">
        <f t="shared" ref="G30:L30" si="5">G31+G36+G37</f>
        <v>3253.2</v>
      </c>
      <c r="H30" s="7">
        <f t="shared" si="5"/>
        <v>2872.5</v>
      </c>
      <c r="I30" s="7">
        <f t="shared" si="5"/>
        <v>7680.2000000000007</v>
      </c>
      <c r="J30" s="8">
        <f t="shared" si="5"/>
        <v>8136.9</v>
      </c>
      <c r="K30" s="7">
        <f t="shared" si="5"/>
        <v>8663.0999999999985</v>
      </c>
      <c r="L30" s="8">
        <f t="shared" si="5"/>
        <v>9732.7000000000007</v>
      </c>
      <c r="M30" s="8">
        <f>M31+M36+M37</f>
        <v>6219</v>
      </c>
      <c r="N30" s="189">
        <f>N31+N36+N37</f>
        <v>6219</v>
      </c>
      <c r="O30" s="189">
        <f>O31+O36+O37</f>
        <v>5009</v>
      </c>
      <c r="P30" s="189">
        <f>P31+P36+P37</f>
        <v>5009</v>
      </c>
      <c r="Q30" s="364"/>
      <c r="R30" s="364"/>
      <c r="S30" s="364"/>
    </row>
    <row r="31" spans="1:19" ht="35.25" customHeight="1" x14ac:dyDescent="0.3">
      <c r="A31" s="359"/>
      <c r="B31" s="359"/>
      <c r="C31" s="366"/>
      <c r="D31" s="3" t="s">
        <v>74</v>
      </c>
      <c r="E31" s="6">
        <f>F31+G31+H31+I31+J31+K31+L31+M31+N31</f>
        <v>55936.899999999994</v>
      </c>
      <c r="F31" s="6">
        <v>3160.3</v>
      </c>
      <c r="G31" s="6">
        <f t="shared" ref="G31:L31" si="6">G33+G34+G35</f>
        <v>3253.2</v>
      </c>
      <c r="H31" s="6">
        <f t="shared" si="6"/>
        <v>2872.5</v>
      </c>
      <c r="I31" s="6">
        <f t="shared" si="6"/>
        <v>7680.2000000000007</v>
      </c>
      <c r="J31" s="20">
        <f t="shared" si="6"/>
        <v>8136.9</v>
      </c>
      <c r="K31" s="6">
        <f t="shared" si="6"/>
        <v>8663.0999999999985</v>
      </c>
      <c r="L31" s="20">
        <f t="shared" si="6"/>
        <v>9732.7000000000007</v>
      </c>
      <c r="M31" s="20">
        <f>M33+M34+M35</f>
        <v>6219</v>
      </c>
      <c r="N31" s="190">
        <f>N33+N34+N35</f>
        <v>6219</v>
      </c>
      <c r="O31" s="190">
        <f>O33+O34+O35</f>
        <v>5009</v>
      </c>
      <c r="P31" s="190">
        <f>P33+P34+P35</f>
        <v>5009</v>
      </c>
      <c r="Q31" s="364"/>
      <c r="R31" s="364"/>
      <c r="S31" s="364"/>
    </row>
    <row r="32" spans="1:19" ht="23.25" customHeight="1" x14ac:dyDescent="0.3">
      <c r="A32" s="359"/>
      <c r="B32" s="359"/>
      <c r="C32" s="366"/>
      <c r="D32" s="3" t="s">
        <v>44</v>
      </c>
      <c r="E32" s="6"/>
      <c r="F32" s="6"/>
      <c r="G32" s="6"/>
      <c r="H32" s="6"/>
      <c r="I32" s="6"/>
      <c r="J32" s="20"/>
      <c r="K32" s="6"/>
      <c r="L32" s="20"/>
      <c r="M32" s="20"/>
      <c r="N32" s="20"/>
      <c r="O32" s="20"/>
      <c r="P32" s="20"/>
    </row>
    <row r="33" spans="1:16" ht="29.25" customHeight="1" x14ac:dyDescent="0.3">
      <c r="A33" s="359"/>
      <c r="B33" s="359"/>
      <c r="C33" s="366"/>
      <c r="D33" s="4" t="s">
        <v>283</v>
      </c>
      <c r="E33" s="6">
        <f>F33+G33+H33+I33+J33+K33+L33+M33+N33</f>
        <v>41698.199999999997</v>
      </c>
      <c r="F33" s="6">
        <v>3160.3</v>
      </c>
      <c r="G33" s="6">
        <v>3253.2</v>
      </c>
      <c r="H33" s="6">
        <v>2872.5</v>
      </c>
      <c r="I33" s="6">
        <f>'Приложение 5'!Q72+'Приложение 5'!Q83+'Приложение 5'!Q100+'Приложение 5'!Q108+'Приложение 5'!Q110+'Приложение 5'!Q112+'Приложение 5'!Q115</f>
        <v>4058.6</v>
      </c>
      <c r="J33" s="20">
        <f>'Приложение 5'!R71+'Приложение 5'!R82+'Приложение 5'!R100+'Приложение 5'!R102+'Приложение 5'!R104+'Приложение 5'!R112</f>
        <v>4906.5</v>
      </c>
      <c r="K33" s="6">
        <f>'Приложение 5'!S71+'Приложение 5'!S82+172+176.4+175.5</f>
        <v>5207.8999999999996</v>
      </c>
      <c r="L33" s="20">
        <v>5801.2</v>
      </c>
      <c r="M33" s="20">
        <f>'Приложение 5'!U71+'Приложение 5'!U82+'Приложение 5'!U100+'Приложение 5'!U104+'Приложение 5'!U106</f>
        <v>6219</v>
      </c>
      <c r="N33" s="20">
        <f>'Приложение 5'!V71+'Приложение 5'!V82+'Приложение 5'!V100+'Приложение 5'!V104+'Приложение 5'!V106</f>
        <v>6219</v>
      </c>
      <c r="O33" s="20">
        <f>'Приложение 5'!W71+'Приложение 5'!W82+'Приложение 5'!W100+'Приложение 5'!W104+'Приложение 5'!W106</f>
        <v>5009</v>
      </c>
      <c r="P33" s="20">
        <f>'Приложение 5'!X71+'Приложение 5'!X82+'Приложение 5'!X100+'Приложение 5'!X104+'Приложение 5'!X106</f>
        <v>5009</v>
      </c>
    </row>
    <row r="34" spans="1:16" ht="27" customHeight="1" x14ac:dyDescent="0.3">
      <c r="A34" s="359"/>
      <c r="B34" s="359"/>
      <c r="C34" s="366"/>
      <c r="D34" s="4" t="s">
        <v>71</v>
      </c>
      <c r="E34" s="20">
        <f>SUM(F34+G34+H34+I34+L34)</f>
        <v>7553.1</v>
      </c>
      <c r="F34" s="20">
        <v>0</v>
      </c>
      <c r="G34" s="20">
        <v>0</v>
      </c>
      <c r="H34" s="20">
        <v>0</v>
      </c>
      <c r="I34" s="20">
        <f>'Приложение 5'!Q101+'Приложение 5'!Q107+'Приложение 5'!Q109+'Приложение 5'!Q111</f>
        <v>3621.6000000000004</v>
      </c>
      <c r="J34" s="20">
        <f>'Приложение 5'!R101+'Приложение 5'!R103+'Приложение 5'!R105+'Приложение 5'!R107+'Приложение 5'!R109+'Приложение 5'!R111</f>
        <v>3230.4</v>
      </c>
      <c r="K34" s="20">
        <f>974.3+999.8+993.6+487.5</f>
        <v>3455.2</v>
      </c>
      <c r="L34" s="20">
        <v>3931.5</v>
      </c>
      <c r="M34" s="20">
        <v>0</v>
      </c>
      <c r="N34" s="20">
        <v>0</v>
      </c>
      <c r="O34" s="20">
        <v>0</v>
      </c>
      <c r="P34" s="20">
        <v>0</v>
      </c>
    </row>
    <row r="35" spans="1:16" ht="33.75" customHeight="1" x14ac:dyDescent="0.3">
      <c r="A35" s="359"/>
      <c r="B35" s="359"/>
      <c r="C35" s="366"/>
      <c r="D35" s="4" t="s">
        <v>72</v>
      </c>
      <c r="E35" s="20">
        <f>SUM(F35+G35+H35+I35+L35)</f>
        <v>0</v>
      </c>
      <c r="F35" s="20">
        <v>0</v>
      </c>
      <c r="G35" s="20">
        <v>0</v>
      </c>
      <c r="H35" s="20">
        <v>0</v>
      </c>
      <c r="I35" s="20">
        <v>0</v>
      </c>
      <c r="J35" s="20">
        <v>0</v>
      </c>
      <c r="K35" s="20">
        <v>0</v>
      </c>
      <c r="L35" s="20">
        <v>0</v>
      </c>
      <c r="M35" s="20">
        <v>0</v>
      </c>
      <c r="N35" s="20">
        <v>0</v>
      </c>
      <c r="O35" s="20">
        <v>0</v>
      </c>
      <c r="P35" s="20">
        <v>0</v>
      </c>
    </row>
    <row r="36" spans="1:16" ht="42.75" customHeight="1" x14ac:dyDescent="0.3">
      <c r="A36" s="359"/>
      <c r="B36" s="359"/>
      <c r="C36" s="366"/>
      <c r="D36" s="4" t="s">
        <v>73</v>
      </c>
      <c r="E36" s="19">
        <v>0</v>
      </c>
      <c r="F36" s="19">
        <v>0</v>
      </c>
      <c r="G36" s="19">
        <v>0</v>
      </c>
      <c r="H36" s="19">
        <v>0</v>
      </c>
      <c r="I36" s="19">
        <v>0</v>
      </c>
      <c r="J36" s="19">
        <v>0</v>
      </c>
      <c r="K36" s="19">
        <v>0</v>
      </c>
      <c r="L36" s="19">
        <v>0</v>
      </c>
      <c r="M36" s="19">
        <v>0</v>
      </c>
      <c r="N36" s="19">
        <v>0</v>
      </c>
      <c r="O36" s="19">
        <v>0</v>
      </c>
      <c r="P36" s="19">
        <v>0</v>
      </c>
    </row>
    <row r="37" spans="1:16" ht="31.5" customHeight="1" x14ac:dyDescent="0.3">
      <c r="A37" s="359"/>
      <c r="B37" s="359"/>
      <c r="C37" s="367"/>
      <c r="D37" s="3" t="s">
        <v>75</v>
      </c>
      <c r="E37" s="20">
        <v>0</v>
      </c>
      <c r="F37" s="19">
        <v>0</v>
      </c>
      <c r="G37" s="19">
        <v>0</v>
      </c>
      <c r="H37" s="19">
        <v>0</v>
      </c>
      <c r="I37" s="19">
        <v>0</v>
      </c>
      <c r="J37" s="19">
        <v>0</v>
      </c>
      <c r="K37" s="19">
        <v>0</v>
      </c>
      <c r="L37" s="19">
        <v>0</v>
      </c>
      <c r="M37" s="19">
        <v>0</v>
      </c>
      <c r="N37" s="19">
        <v>0</v>
      </c>
      <c r="O37" s="19">
        <v>0</v>
      </c>
      <c r="P37" s="19">
        <v>0</v>
      </c>
    </row>
    <row r="38" spans="1:16" ht="27.75" customHeight="1" x14ac:dyDescent="0.3">
      <c r="A38" s="358" t="str">
        <f>A30</f>
        <v>04</v>
      </c>
      <c r="B38" s="359">
        <v>3</v>
      </c>
      <c r="C38" s="360" t="s">
        <v>52</v>
      </c>
      <c r="D38" s="2" t="s">
        <v>15</v>
      </c>
      <c r="E38" s="8">
        <f>F38+G38+H38+I38+J38+K38+L38+M38+N38+O38+P38</f>
        <v>8173</v>
      </c>
      <c r="F38" s="8">
        <v>511.9</v>
      </c>
      <c r="G38" s="8">
        <f t="shared" ref="G38:L38" si="7">G39+G44+G45</f>
        <v>1821.1</v>
      </c>
      <c r="H38" s="8">
        <f t="shared" si="7"/>
        <v>740.1</v>
      </c>
      <c r="I38" s="8">
        <f t="shared" si="7"/>
        <v>1362.6</v>
      </c>
      <c r="J38" s="8">
        <f t="shared" si="7"/>
        <v>1526.3999999999999</v>
      </c>
      <c r="K38" s="8">
        <f t="shared" si="7"/>
        <v>906.40000000000009</v>
      </c>
      <c r="L38" s="8">
        <f t="shared" si="7"/>
        <v>1264.5</v>
      </c>
      <c r="M38" s="8">
        <f>M39+M44+M45</f>
        <v>10</v>
      </c>
      <c r="N38" s="8">
        <f>N39+N44+N45</f>
        <v>10</v>
      </c>
      <c r="O38" s="8">
        <f>O39+O44+O45</f>
        <v>10</v>
      </c>
      <c r="P38" s="8">
        <f>P39+P44+P45</f>
        <v>10</v>
      </c>
    </row>
    <row r="39" spans="1:16" ht="26.25" customHeight="1" x14ac:dyDescent="0.3">
      <c r="A39" s="359"/>
      <c r="B39" s="359"/>
      <c r="C39" s="361"/>
      <c r="D39" s="3" t="s">
        <v>74</v>
      </c>
      <c r="E39" s="20">
        <f>SUM(F39+G39+H39+I39+L39+J39+M39+N39+K39)</f>
        <v>8153</v>
      </c>
      <c r="F39" s="20">
        <v>511.9</v>
      </c>
      <c r="G39" s="20">
        <f t="shared" ref="G39:L39" si="8">G41+G42+G43</f>
        <v>1821.1</v>
      </c>
      <c r="H39" s="20">
        <f t="shared" si="8"/>
        <v>740.1</v>
      </c>
      <c r="I39" s="20">
        <f t="shared" si="8"/>
        <v>1362.6</v>
      </c>
      <c r="J39" s="20">
        <f t="shared" si="8"/>
        <v>1526.3999999999999</v>
      </c>
      <c r="K39" s="20">
        <f t="shared" si="8"/>
        <v>906.40000000000009</v>
      </c>
      <c r="L39" s="20">
        <f t="shared" si="8"/>
        <v>1264.5</v>
      </c>
      <c r="M39" s="20">
        <f>M41+M42+M43</f>
        <v>10</v>
      </c>
      <c r="N39" s="20">
        <f>N41+N42+N43</f>
        <v>10</v>
      </c>
      <c r="O39" s="20">
        <f>O41+O42+O43</f>
        <v>10</v>
      </c>
      <c r="P39" s="20">
        <f>P41+P42+P43</f>
        <v>10</v>
      </c>
    </row>
    <row r="40" spans="1:16" ht="26.25" customHeight="1" x14ac:dyDescent="0.3">
      <c r="A40" s="359"/>
      <c r="B40" s="359"/>
      <c r="C40" s="361"/>
      <c r="D40" s="3" t="s">
        <v>44</v>
      </c>
      <c r="E40" s="20"/>
      <c r="F40" s="20"/>
      <c r="G40" s="20"/>
      <c r="H40" s="20"/>
      <c r="I40" s="20"/>
      <c r="J40" s="20"/>
      <c r="K40" s="20"/>
      <c r="L40" s="20"/>
      <c r="M40" s="20"/>
      <c r="N40" s="20"/>
      <c r="O40" s="20"/>
      <c r="P40" s="20"/>
    </row>
    <row r="41" spans="1:16" ht="27.75" customHeight="1" x14ac:dyDescent="0.3">
      <c r="A41" s="359"/>
      <c r="B41" s="359"/>
      <c r="C41" s="361"/>
      <c r="D41" s="4" t="s">
        <v>283</v>
      </c>
      <c r="E41" s="20">
        <f>SUM(F41+G41+H41+I41+L41)</f>
        <v>12.7</v>
      </c>
      <c r="F41" s="20">
        <v>0</v>
      </c>
      <c r="G41" s="20">
        <v>0</v>
      </c>
      <c r="H41" s="20">
        <v>0</v>
      </c>
      <c r="I41" s="20">
        <v>0</v>
      </c>
      <c r="J41" s="20">
        <v>15.3</v>
      </c>
      <c r="K41" s="20">
        <v>9.1</v>
      </c>
      <c r="L41" s="20">
        <v>12.7</v>
      </c>
      <c r="M41" s="20">
        <v>10</v>
      </c>
      <c r="N41" s="20">
        <v>10</v>
      </c>
      <c r="O41" s="20">
        <v>10</v>
      </c>
      <c r="P41" s="20">
        <v>10</v>
      </c>
    </row>
    <row r="42" spans="1:16" ht="22.5" customHeight="1" x14ac:dyDescent="0.3">
      <c r="A42" s="359"/>
      <c r="B42" s="359"/>
      <c r="C42" s="361"/>
      <c r="D42" s="4" t="s">
        <v>71</v>
      </c>
      <c r="E42" s="20">
        <f>F42+G42+H42+I42+J42+K42+L42+M42+N42</f>
        <v>4503.4000000000005</v>
      </c>
      <c r="F42" s="20">
        <v>511.9</v>
      </c>
      <c r="G42" s="20">
        <v>1821.1</v>
      </c>
      <c r="H42" s="20">
        <v>0</v>
      </c>
      <c r="I42" s="20">
        <v>0</v>
      </c>
      <c r="J42" s="20">
        <v>815.3</v>
      </c>
      <c r="K42" s="20">
        <v>472.8</v>
      </c>
      <c r="L42" s="20">
        <v>882.3</v>
      </c>
      <c r="M42" s="20">
        <v>0</v>
      </c>
      <c r="N42" s="20">
        <v>0</v>
      </c>
      <c r="O42" s="20">
        <v>0</v>
      </c>
      <c r="P42" s="20">
        <v>0</v>
      </c>
    </row>
    <row r="43" spans="1:16" ht="33" customHeight="1" x14ac:dyDescent="0.3">
      <c r="A43" s="359"/>
      <c r="B43" s="359"/>
      <c r="C43" s="361"/>
      <c r="D43" s="4" t="s">
        <v>72</v>
      </c>
      <c r="E43" s="20">
        <f>F43+G43+H43+I43+J43+K43+L43+M43+N43</f>
        <v>3592.5</v>
      </c>
      <c r="F43" s="20">
        <v>0</v>
      </c>
      <c r="G43" s="20">
        <v>0</v>
      </c>
      <c r="H43" s="20">
        <v>740.1</v>
      </c>
      <c r="I43" s="20">
        <v>1362.6</v>
      </c>
      <c r="J43" s="20">
        <v>695.8</v>
      </c>
      <c r="K43" s="20">
        <v>424.5</v>
      </c>
      <c r="L43" s="20">
        <v>369.5</v>
      </c>
      <c r="M43" s="20">
        <v>0</v>
      </c>
      <c r="N43" s="20">
        <v>0</v>
      </c>
      <c r="O43" s="20">
        <v>0</v>
      </c>
      <c r="P43" s="20">
        <v>0</v>
      </c>
    </row>
    <row r="44" spans="1:16" ht="34.5" customHeight="1" x14ac:dyDescent="0.3">
      <c r="A44" s="359"/>
      <c r="B44" s="359"/>
      <c r="C44" s="361"/>
      <c r="D44" s="4" t="s">
        <v>73</v>
      </c>
      <c r="E44" s="19">
        <v>0</v>
      </c>
      <c r="F44" s="19">
        <v>0</v>
      </c>
      <c r="G44" s="19">
        <v>0</v>
      </c>
      <c r="H44" s="19">
        <v>0</v>
      </c>
      <c r="I44" s="19">
        <v>0</v>
      </c>
      <c r="J44" s="19">
        <v>0</v>
      </c>
      <c r="K44" s="19">
        <v>0</v>
      </c>
      <c r="L44" s="19">
        <v>0</v>
      </c>
      <c r="M44" s="19">
        <v>0</v>
      </c>
      <c r="N44" s="19">
        <v>0</v>
      </c>
      <c r="O44" s="19">
        <v>0</v>
      </c>
      <c r="P44" s="19">
        <v>0</v>
      </c>
    </row>
    <row r="45" spans="1:16" ht="30" customHeight="1" x14ac:dyDescent="0.3">
      <c r="A45" s="359"/>
      <c r="B45" s="359"/>
      <c r="C45" s="362"/>
      <c r="D45" s="3" t="s">
        <v>75</v>
      </c>
      <c r="E45" s="152">
        <v>0</v>
      </c>
      <c r="F45" s="152">
        <v>0</v>
      </c>
      <c r="G45" s="152">
        <v>0</v>
      </c>
      <c r="H45" s="152">
        <v>0</v>
      </c>
      <c r="I45" s="152">
        <v>0</v>
      </c>
      <c r="J45" s="19">
        <v>0</v>
      </c>
      <c r="K45" s="152">
        <v>0</v>
      </c>
      <c r="L45" s="19">
        <v>0</v>
      </c>
      <c r="M45" s="19">
        <v>0</v>
      </c>
      <c r="N45" s="19">
        <v>0</v>
      </c>
      <c r="O45" s="19">
        <v>0</v>
      </c>
      <c r="P45" s="19">
        <v>0</v>
      </c>
    </row>
    <row r="46" spans="1:16" ht="30" customHeight="1" x14ac:dyDescent="0.3">
      <c r="A46" s="154"/>
      <c r="B46" s="154"/>
      <c r="C46" s="153"/>
      <c r="D46" s="13"/>
      <c r="E46" s="17"/>
      <c r="F46" s="17"/>
      <c r="G46" s="17"/>
      <c r="H46" s="17"/>
      <c r="I46" s="17"/>
      <c r="J46" s="18"/>
      <c r="K46" s="17"/>
      <c r="M46" s="121"/>
      <c r="P46" s="191" t="s">
        <v>210</v>
      </c>
    </row>
    <row r="47" spans="1:16" ht="15" customHeight="1" x14ac:dyDescent="0.3">
      <c r="A47" s="354"/>
      <c r="B47" s="355"/>
      <c r="C47" s="356"/>
      <c r="D47" s="10"/>
      <c r="E47" s="11"/>
      <c r="F47" s="11"/>
      <c r="G47" s="11"/>
      <c r="H47" s="12"/>
      <c r="I47" s="11"/>
      <c r="J47" s="12"/>
      <c r="K47" s="11"/>
      <c r="L47" s="12"/>
      <c r="M47" s="121"/>
    </row>
    <row r="48" spans="1:16" x14ac:dyDescent="0.3">
      <c r="A48" s="354"/>
      <c r="B48" s="355"/>
      <c r="C48" s="356"/>
      <c r="D48" s="13"/>
      <c r="E48" s="14"/>
      <c r="F48" s="14"/>
      <c r="G48" s="14"/>
      <c r="H48" s="15"/>
      <c r="I48" s="14"/>
      <c r="J48" s="15"/>
      <c r="K48" s="14"/>
      <c r="L48" s="15"/>
      <c r="M48" s="121"/>
    </row>
    <row r="49" spans="1:13" x14ac:dyDescent="0.3">
      <c r="A49" s="354"/>
      <c r="B49" s="355"/>
      <c r="C49" s="356"/>
      <c r="D49" s="13"/>
      <c r="E49" s="14"/>
      <c r="F49" s="14"/>
      <c r="G49" s="14"/>
      <c r="H49" s="15"/>
      <c r="I49" s="14"/>
      <c r="J49" s="15"/>
      <c r="K49" s="14"/>
      <c r="L49" s="15"/>
      <c r="M49" s="121"/>
    </row>
    <row r="50" spans="1:13" x14ac:dyDescent="0.3">
      <c r="A50" s="354"/>
      <c r="B50" s="355"/>
      <c r="C50" s="356"/>
      <c r="D50" s="16"/>
      <c r="E50" s="14"/>
      <c r="F50" s="14"/>
      <c r="G50" s="14"/>
      <c r="H50" s="15"/>
      <c r="I50" s="14"/>
      <c r="J50" s="15"/>
      <c r="K50" s="14"/>
      <c r="L50" s="15"/>
      <c r="M50" s="121"/>
    </row>
    <row r="51" spans="1:13" x14ac:dyDescent="0.3">
      <c r="A51" s="354"/>
      <c r="B51" s="355"/>
      <c r="C51" s="356"/>
      <c r="D51" s="16"/>
      <c r="E51" s="14"/>
      <c r="F51" s="15"/>
      <c r="G51" s="15"/>
      <c r="H51" s="15"/>
      <c r="I51" s="15"/>
      <c r="J51" s="15"/>
      <c r="K51" s="15"/>
      <c r="L51" s="15"/>
      <c r="M51" s="121"/>
    </row>
    <row r="52" spans="1:13" x14ac:dyDescent="0.3">
      <c r="A52" s="354"/>
      <c r="B52" s="355"/>
      <c r="C52" s="356"/>
      <c r="D52" s="16"/>
      <c r="E52" s="14"/>
      <c r="F52" s="15"/>
      <c r="G52" s="15"/>
      <c r="H52" s="15"/>
      <c r="I52" s="15"/>
      <c r="J52" s="15"/>
      <c r="K52" s="15"/>
      <c r="L52" s="15"/>
      <c r="M52" s="121"/>
    </row>
    <row r="53" spans="1:13" x14ac:dyDescent="0.3">
      <c r="A53" s="354"/>
      <c r="B53" s="355"/>
      <c r="C53" s="356"/>
      <c r="D53" s="16"/>
      <c r="E53" s="17"/>
      <c r="F53" s="17"/>
      <c r="G53" s="17"/>
      <c r="H53" s="18"/>
      <c r="I53" s="17"/>
      <c r="J53" s="18"/>
      <c r="K53" s="17"/>
      <c r="L53" s="18"/>
      <c r="M53" s="121"/>
    </row>
    <row r="54" spans="1:13" x14ac:dyDescent="0.3">
      <c r="A54" s="354"/>
      <c r="B54" s="355"/>
      <c r="C54" s="356"/>
      <c r="D54" s="13"/>
      <c r="E54" s="17"/>
      <c r="F54" s="17"/>
      <c r="G54" s="17"/>
      <c r="H54" s="18"/>
      <c r="I54" s="17"/>
      <c r="J54" s="18"/>
      <c r="K54" s="17"/>
      <c r="L54" s="18"/>
      <c r="M54" s="121"/>
    </row>
    <row r="55" spans="1:13" x14ac:dyDescent="0.3">
      <c r="C55" s="1"/>
      <c r="D55" s="1"/>
      <c r="E55" s="9"/>
      <c r="F55" s="9"/>
      <c r="G55" s="9"/>
      <c r="H55" s="9"/>
      <c r="I55" s="9"/>
      <c r="J55" s="120"/>
      <c r="K55" s="9"/>
      <c r="L55" s="120"/>
      <c r="M55" s="121"/>
    </row>
    <row r="56" spans="1:13" x14ac:dyDescent="0.3">
      <c r="C56" s="1"/>
      <c r="D56" s="1"/>
      <c r="E56" s="9"/>
      <c r="F56" s="9"/>
      <c r="G56" s="9"/>
      <c r="H56" s="9"/>
      <c r="I56" s="9"/>
      <c r="J56" s="120"/>
      <c r="K56" s="9"/>
      <c r="L56" s="120"/>
      <c r="M56" s="121"/>
    </row>
    <row r="57" spans="1:13" x14ac:dyDescent="0.3">
      <c r="C57" s="1"/>
      <c r="D57" s="1"/>
      <c r="E57" s="9"/>
      <c r="F57" s="9"/>
      <c r="G57" s="9"/>
      <c r="H57" s="9"/>
      <c r="I57" s="9"/>
      <c r="J57" s="120"/>
      <c r="K57" s="9"/>
      <c r="L57" s="120"/>
    </row>
  </sheetData>
  <mergeCells count="40">
    <mergeCell ref="G2:L2"/>
    <mergeCell ref="G3:J3"/>
    <mergeCell ref="H6:L6"/>
    <mergeCell ref="A7:L7"/>
    <mergeCell ref="A8:L8"/>
    <mergeCell ref="H12:H13"/>
    <mergeCell ref="I12:I13"/>
    <mergeCell ref="J12:J13"/>
    <mergeCell ref="E11:P11"/>
    <mergeCell ref="C9:I9"/>
    <mergeCell ref="C11:C13"/>
    <mergeCell ref="D11:D13"/>
    <mergeCell ref="E12:E13"/>
    <mergeCell ref="F12:F13"/>
    <mergeCell ref="G12:G13"/>
    <mergeCell ref="Q30:Q31"/>
    <mergeCell ref="R30:R31"/>
    <mergeCell ref="S30:S31"/>
    <mergeCell ref="A38:A45"/>
    <mergeCell ref="B38:B45"/>
    <mergeCell ref="C38:C45"/>
    <mergeCell ref="A30:A37"/>
    <mergeCell ref="B30:B37"/>
    <mergeCell ref="C30:C37"/>
    <mergeCell ref="A47:A54"/>
    <mergeCell ref="B47:B54"/>
    <mergeCell ref="C47:C54"/>
    <mergeCell ref="O12:O13"/>
    <mergeCell ref="P12:P13"/>
    <mergeCell ref="A22:A29"/>
    <mergeCell ref="B22:B29"/>
    <mergeCell ref="C22:C29"/>
    <mergeCell ref="K12:K13"/>
    <mergeCell ref="L12:L13"/>
    <mergeCell ref="M12:M13"/>
    <mergeCell ref="N12:N13"/>
    <mergeCell ref="A14:A21"/>
    <mergeCell ref="B14:B21"/>
    <mergeCell ref="C14:C21"/>
    <mergeCell ref="A11:B12"/>
  </mergeCells>
  <pageMargins left="0.51181102362204722" right="0.51181102362204722" top="0.35433070866141736" bottom="0.15748031496062992" header="0.31496062992125984" footer="0.31496062992125984"/>
  <pageSetup paperSize="9" scale="71" fitToHeight="3" orientation="landscape" r:id="rId1"/>
  <rowBreaks count="1" manualBreakCount="1">
    <brk id="29" max="15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5</vt:i4>
      </vt:variant>
      <vt:variant>
        <vt:lpstr>Именованные диапазоны</vt:lpstr>
      </vt:variant>
      <vt:variant>
        <vt:i4>1</vt:i4>
      </vt:variant>
    </vt:vector>
  </HeadingPairs>
  <TitlesOfParts>
    <vt:vector size="6" baseType="lpstr">
      <vt:lpstr>Приложение 1</vt:lpstr>
      <vt:lpstr>Приложение 2</vt:lpstr>
      <vt:lpstr>Приложение 3</vt:lpstr>
      <vt:lpstr>Приложение 5</vt:lpstr>
      <vt:lpstr>приложение 6</vt:lpstr>
      <vt:lpstr>'приложение 6'!Область_печати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123</dc:creator>
  <cp:lastModifiedBy>Щербатых</cp:lastModifiedBy>
  <cp:lastPrinted>2026-09-30T13:42:59Z</cp:lastPrinted>
  <dcterms:created xsi:type="dcterms:W3CDTF">2014-04-24T09:38:49Z</dcterms:created>
  <dcterms:modified xsi:type="dcterms:W3CDTF">2026-10-28T09:53:25Z</dcterms:modified>
</cp:coreProperties>
</file>